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727" firstSheet="7" activeTab="16"/>
  </bookViews>
  <sheets>
    <sheet name="1.sz.mell." sheetId="1" r:id="rId1"/>
    <sheet name="2.sz.mell  " sheetId="2" r:id="rId2"/>
    <sheet name="3.sz mell." sheetId="3" r:id="rId3"/>
    <sheet name="4. sz. mell." sheetId="4" r:id="rId4"/>
    <sheet name="5. sz. mell." sheetId="5" r:id="rId5"/>
    <sheet name="6. sz. mell." sheetId="6" r:id="rId6"/>
    <sheet name="7. sz. mell." sheetId="7" r:id="rId7"/>
    <sheet name="8.sz.mell." sheetId="8" r:id="rId8"/>
    <sheet name="9.sz.mell." sheetId="9" r:id="rId9"/>
    <sheet name="10.sz.mell.  " sheetId="10" r:id="rId10"/>
    <sheet name="11.sz.mell." sheetId="11" r:id="rId11"/>
    <sheet name="12.sz.mell." sheetId="12" r:id="rId12"/>
    <sheet name="13.sz.mell" sheetId="13" r:id="rId13"/>
    <sheet name="14. sz. mell." sheetId="14" r:id="rId14"/>
    <sheet name="15. sz. mell." sheetId="15" r:id="rId15"/>
    <sheet name="16. sz. mell." sheetId="16" r:id="rId16"/>
    <sheet name="17. sz. mell." sheetId="17" r:id="rId17"/>
    <sheet name="Munka1" sheetId="18" r:id="rId18"/>
  </sheets>
  <definedNames>
    <definedName name="_xlfn_IFERROR">#N/A</definedName>
    <definedName name="_xlnm.Print_Titles" localSheetId="2">'3.sz mell.'!$1:$5</definedName>
  </definedNames>
  <calcPr fullCalcOnLoad="1"/>
</workbook>
</file>

<file path=xl/sharedStrings.xml><?xml version="1.0" encoding="utf-8"?>
<sst xmlns="http://schemas.openxmlformats.org/spreadsheetml/2006/main" count="1002" uniqueCount="499">
  <si>
    <t>B E V É T E L E K</t>
  </si>
  <si>
    <t>1. sz. táblázat</t>
  </si>
  <si>
    <t>Sor-
szám</t>
  </si>
  <si>
    <t>Bevételi jogcím</t>
  </si>
  <si>
    <t>1.</t>
  </si>
  <si>
    <t>2.</t>
  </si>
  <si>
    <t>3.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</si>
  <si>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</si>
  <si>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</si>
  <si>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</si>
  <si>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</si>
  <si>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</si>
  <si>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</si>
  <si>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</si>
  <si>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</si>
  <si>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</si>
  <si>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</si>
  <si>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</si>
  <si>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</si>
  <si>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</si>
  <si>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</si>
  <si>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</si>
  <si>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</si>
  <si>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</si>
  <si>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</si>
  <si>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</si>
  <si>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</si>
  <si>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</si>
  <si>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</si>
  <si>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</si>
  <si>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</si>
  <si>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</si>
  <si>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</si>
  <si>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</si>
  <si>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</si>
  <si>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</si>
  <si>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</si>
  <si>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</si>
  <si>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</si>
  <si>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</si>
  <si>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</si>
  <si>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</si>
  <si>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</si>
  <si>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</si>
  <si>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</si>
  <si>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</si>
  <si>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</si>
  <si>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</si>
  <si>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</si>
  <si>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</si>
  <si>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</si>
  <si>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</si>
  <si>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</si>
  <si>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</si>
  <si>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</si>
  <si>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</si>
  <si>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</si>
  <si>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</si>
  <si>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</si>
  <si>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</si>
  <si>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</si>
  <si>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</si>
  <si>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</si>
  <si>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</si>
  <si>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</si>
  <si>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</si>
  <si>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</si>
  <si>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</si>
  <si>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</si>
  <si>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</si>
  <si>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</si>
  <si>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</si>
  <si>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</si>
  <si>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</si>
  <si>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</si>
  <si>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</si>
  <si>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</si>
  <si>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</si>
  <si>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</si>
  <si>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</si>
  <si>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</si>
  <si>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</si>
  <si>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</si>
  <si>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</si>
  <si>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</si>
  <si>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</si>
  <si>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</si>
  <si>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</si>
  <si>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</si>
  <si>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</si>
  <si>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</si>
  <si>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</si>
  <si>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</si>
  <si>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</si>
  <si>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</si>
  <si>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</si>
  <si>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</si>
  <si>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</si>
  <si>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</si>
  <si>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</si>
  <si>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</si>
  <si>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</si>
  <si>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</si>
  <si>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</si>
  <si>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</si>
  <si>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</si>
  <si>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</si>
  <si>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</si>
  <si>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</si>
  <si>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</si>
  <si>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</si>
  <si>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</si>
  <si>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</si>
  <si>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</si>
  <si>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</si>
  <si>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</si>
  <si>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</si>
  <si>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</si>
  <si>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</si>
  <si>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</si>
  <si>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</si>
  <si>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</si>
  <si>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</si>
  <si>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</si>
  <si>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</si>
  <si>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</si>
  <si>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</si>
  <si>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</si>
  <si>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</si>
  <si>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</si>
  <si>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</si>
  <si>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</si>
  <si>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</si>
  <si>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</si>
  <si>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</si>
  <si>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</si>
  <si>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</si>
  <si>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</si>
  <si>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</si>
  <si>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</si>
  <si>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</si>
  <si>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</si>
  <si>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</si>
  <si>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</si>
  <si>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</si>
  <si>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</si>
  <si>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</si>
  <si>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</si>
  <si>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</si>
  <si>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</si>
  <si>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</si>
  <si>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</si>
  <si>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</si>
  <si>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</si>
  <si>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</si>
  <si>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</si>
  <si>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</si>
  <si>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</si>
  <si>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</si>
  <si>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</si>
  <si>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</si>
  <si>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</si>
  <si>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</si>
  <si>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</si>
  <si>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</si>
  <si>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</si>
  <si>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</si>
  <si>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1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</si>
  <si>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</si>
  <si>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</si>
  <si>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</si>
  <si>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</si>
  <si>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</si>
  <si>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</si>
  <si>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</si>
  <si>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</si>
  <si>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</si>
  <si>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</si>
  <si>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</si>
  <si>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</si>
  <si>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</si>
  <si>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</si>
  <si>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</si>
  <si>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</si>
  <si>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</si>
  <si>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</si>
  <si>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</si>
  <si>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</si>
  <si>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</si>
  <si>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</si>
  <si>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</si>
  <si>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</si>
  <si>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</si>
  <si>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1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</si>
  <si>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</si>
  <si>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</si>
  <si>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</si>
  <si>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</si>
  <si>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</si>
  <si>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</si>
  <si>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</si>
  <si>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</si>
  <si>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</si>
  <si>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</si>
  <si>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</si>
  <si>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</si>
  <si>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</si>
  <si>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</si>
  <si>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</si>
  <si>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</si>
  <si>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</si>
  <si>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</si>
  <si>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</si>
  <si>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</si>
  <si>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</si>
  <si>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</si>
  <si>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</si>
  <si>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</si>
  <si>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</si>
  <si>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</si>
  <si>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</si>
  <si>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</si>
  <si>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</si>
  <si>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</si>
  <si>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</si>
  <si>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</si>
  <si>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</si>
  <si>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</si>
  <si>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</si>
  <si>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</si>
  <si>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</si>
  <si>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</si>
  <si>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</si>
  <si>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</si>
  <si>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</si>
  <si>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</si>
  <si>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</si>
  <si>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</si>
  <si>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</si>
  <si>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</si>
  <si>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Bevételek</t>
  </si>
  <si>
    <t>Kiadások</t>
  </si>
  <si>
    <t>Megnevezés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</si>
  <si>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</si>
  <si>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</si>
  <si>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</si>
  <si>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</si>
  <si>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</si>
  <si>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</si>
  <si>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célú átvett pénzeszközök</t>
  </si>
  <si>
    <t>4.-ből EU-s támogatás</t>
  </si>
  <si>
    <t>Tartalékok</t>
  </si>
  <si>
    <t>11.</t>
  </si>
  <si>
    <t>12.</t>
  </si>
  <si>
    <t>13.</t>
  </si>
  <si>
    <t>14.</t>
  </si>
  <si>
    <t>Hiány belső finanszírozásának bevételei (15.+…+18. )</t>
  </si>
  <si>
    <t>Értékpapír vásárlása, visszavásárlása</t>
  </si>
  <si>
    <t>15.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</si>
  <si>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</si>
  <si>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</si>
  <si>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</si>
  <si>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</si>
  <si>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</si>
  <si>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</si>
  <si>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</si>
  <si>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</si>
  <si>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</si>
  <si>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</si>
  <si>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</si>
  <si>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</si>
  <si>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</si>
  <si>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</si>
  <si>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</si>
  <si>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</si>
  <si>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</si>
  <si>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</si>
  <si>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23.</t>
  </si>
  <si>
    <t>BEVÉTEL ÖSSZESEN (13.+22.)</t>
  </si>
  <si>
    <t>KIADÁSOK ÖSSZESEN (13.+22.)</t>
  </si>
  <si>
    <t>24.</t>
  </si>
  <si>
    <t>25.</t>
  </si>
  <si>
    <t>Felhalmozási bevételek</t>
  </si>
  <si>
    <t>Költségvetési maradvány igénybevétele</t>
  </si>
  <si>
    <t>26.</t>
  </si>
  <si>
    <t>27.</t>
  </si>
  <si>
    <t>Ezer forintban !</t>
  </si>
  <si>
    <t>Sor-szám</t>
  </si>
  <si>
    <t>MEGNEVEZÉS</t>
  </si>
  <si>
    <t>Évek</t>
  </si>
  <si>
    <t>Összesen
(6=3+4+5)</t>
  </si>
  <si>
    <t>2018.</t>
  </si>
  <si>
    <t>ÖSSZES KÖTELEZETTSÉG</t>
  </si>
  <si>
    <t>Bevételi jogcímek</t>
  </si>
  <si>
    <t>Helyi adók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</si>
  <si>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</si>
  <si>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</si>
  <si>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</si>
  <si>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</si>
  <si>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</si>
  <si>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</si>
  <si>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</si>
  <si>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</si>
  <si>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</si>
  <si>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</si>
  <si>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Felújítás  megnevezése</t>
  </si>
  <si>
    <t>Teljes költség</t>
  </si>
  <si>
    <t>Kivitelezés kezdési és befejezési éve</t>
  </si>
  <si>
    <t>ÖSSZESEN:</t>
  </si>
  <si>
    <t>Felújítási kiadások előirányzata felújításonként</t>
  </si>
  <si>
    <t>Önkormányzat</t>
  </si>
  <si>
    <t>Száma</t>
  </si>
  <si>
    <t>Előirányzat-csoport, kiemelt előirányzat megnevezése</t>
  </si>
  <si>
    <t>Előirányzat</t>
  </si>
  <si>
    <t xml:space="preserve"> 10.</t>
  </si>
  <si>
    <t>BEVÉTELEK ÖSSZESEN: (9+16)</t>
  </si>
  <si>
    <t>Központi, irányító szervi támogatások folyósítása</t>
  </si>
  <si>
    <t>Éves engedélyezett létszám előirányzat (fő)</t>
  </si>
  <si>
    <t>Közfoglalkoztatottak létszáma (fő)</t>
  </si>
  <si>
    <t>Adatszolgáltatás 
az elismert tartozásállományról</t>
  </si>
  <si>
    <t>Költségvetési szerv neve:</t>
  </si>
  <si>
    <t>Költségvetési szerv számlaszáma:</t>
  </si>
  <si>
    <t>30 napon túli elismert tartozásállomány összesen:  0 Ft</t>
  </si>
  <si>
    <t xml:space="preserve">Tartozásállomány megnevezése </t>
  </si>
  <si>
    <t>30 nap 
alatti
állomány</t>
  </si>
  <si>
    <t>30-60 nap 
közötti 
állomány</t>
  </si>
  <si>
    <t>60 napon 
túli 
állomány</t>
  </si>
  <si>
    <t>Összesen: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</si>
  <si>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</si>
  <si>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</si>
  <si>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</si>
  <si>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</si>
  <si>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</si>
  <si>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</si>
  <si>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Többéves kihatással járó döntések számszerűsítése évenkénti bontásban és összesítve célok szerint</t>
  </si>
  <si>
    <t>Kötelezettség jogcíme</t>
  </si>
  <si>
    <t>Köt. váll.
 éve</t>
  </si>
  <si>
    <t>Kiadás vonzata évenként</t>
  </si>
  <si>
    <t>Összesen</t>
  </si>
  <si>
    <t>9=(4+5+6+7+8)</t>
  </si>
  <si>
    <t>Működési célú finanszírozási kiadások
(hiteltörlesztés, értékpapír vásárlás, stb.)</t>
  </si>
  <si>
    <t>............................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</si>
  <si>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</si>
  <si>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</si>
  <si>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</si>
  <si>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</si>
  <si>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</si>
  <si>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Az önkormányzat által adott közvetett támogatások
(kedvezmények)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</si>
  <si>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</si>
  <si>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</si>
  <si>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</si>
  <si>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</si>
  <si>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</si>
  <si>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</si>
  <si>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</si>
  <si>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</si>
  <si>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</si>
  <si>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</si>
  <si>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</si>
  <si>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</si>
  <si>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</si>
  <si>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</si>
  <si>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</si>
  <si>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</si>
  <si>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</si>
  <si>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</si>
  <si>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</si>
  <si>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</si>
  <si>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</si>
  <si>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</si>
  <si>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</si>
  <si>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</si>
  <si>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</si>
  <si>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Működési célú támogatások ÁH-on belül</t>
  </si>
  <si>
    <t>Felhalmozási célú támogatások ÁH-on belül</t>
  </si>
  <si>
    <t>Működési bevételek</t>
  </si>
  <si>
    <t>Kölcsön visszatérülés</t>
  </si>
  <si>
    <t>Finanszírozási bevételek</t>
  </si>
  <si>
    <t>Bevételek összesen:</t>
  </si>
  <si>
    <t xml:space="preserve"> Egyéb működési célú kiadások</t>
  </si>
  <si>
    <t>Finanszírozási kiadások</t>
  </si>
  <si>
    <t>Kiadások összesen:</t>
  </si>
  <si>
    <t>Egyenleg</t>
  </si>
  <si>
    <t>adatok forintban</t>
  </si>
  <si>
    <t>Jogcím</t>
  </si>
  <si>
    <t>A zöldterület-gazdálkodással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</si>
  <si>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</si>
  <si>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</si>
  <si>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</si>
  <si>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Egyéb önkormányzati feladatok támogatása</t>
  </si>
  <si>
    <t xml:space="preserve">  Betét megszűntetése</t>
  </si>
  <si>
    <t>Gyerekétkeztetés támogatása</t>
  </si>
  <si>
    <t>Települési önkormányzatok kulturális feladatainak támogatása</t>
  </si>
  <si>
    <t>2017. évi előirányzat</t>
  </si>
  <si>
    <t>2019.</t>
  </si>
  <si>
    <t xml:space="preserve">Bevételek és kiadások mérlege
</t>
  </si>
  <si>
    <t>Mecsér Község Önkormányzata adósságot keletkeztető ügyletekből és kezességvállalásokból fennálló kötelezettségei</t>
  </si>
  <si>
    <t>Mecsér Község Önkormányzata saját bevételeinek részletezése az adósságot keletkeztető ügyletből származó tárgyévi fizetési kötelezettség megállapításához</t>
  </si>
  <si>
    <t>Beruházási kiadások előirányzata</t>
  </si>
  <si>
    <t>Beruházás  megnevezése</t>
  </si>
  <si>
    <t>Bevétel, kiadás</t>
  </si>
  <si>
    <t>Mecsér Község Önkormányzata</t>
  </si>
  <si>
    <t>11737076-15370488</t>
  </si>
  <si>
    <t>Szociális feladatok támogatása</t>
  </si>
  <si>
    <r>
      <t xml:space="preserve">   Működési költségvetés kiadások </t>
    </r>
    <r>
      <rPr>
        <sz val="8"/>
        <rFont val="Times New Roman CE"/>
        <family val="1"/>
      </rPr>
      <t>(1.1+…+1.5.)</t>
    </r>
  </si>
  <si>
    <t>Személyi juttatások és munkaadót terhelő járulékok</t>
  </si>
  <si>
    <t>Közutak, hidak, alagutak üzemeltetése</t>
  </si>
  <si>
    <t>Lakóingatlan bérbeadása, üzemeltetése</t>
  </si>
  <si>
    <t>Nem lakóingatlan bérbeadása, üzemeltetése</t>
  </si>
  <si>
    <t>Zöldterület kezelés</t>
  </si>
  <si>
    <t>Önkormányzati jogalkotás</t>
  </si>
  <si>
    <t>Közvilágítás</t>
  </si>
  <si>
    <t>Város- és községgazdálkodás</t>
  </si>
  <si>
    <t>Háziorvosi alapellátás</t>
  </si>
  <si>
    <t>Fogorvosi alapellátás</t>
  </si>
  <si>
    <t>Rövid időtartamú közfoglalkoztatás</t>
  </si>
  <si>
    <t>Hosszú időtartamú közfoglalkoztatás</t>
  </si>
  <si>
    <t>Start- munka program – Téli közfoglalkoztatás</t>
  </si>
  <si>
    <t>Könyvtári szolgáltatás</t>
  </si>
  <si>
    <t>Közművelődési tevékenységek</t>
  </si>
  <si>
    <t>Sportlétesítmények működtetése</t>
  </si>
  <si>
    <t>Köztemető fenntartás</t>
  </si>
  <si>
    <t>Iskolai intézményi étkeztetés</t>
  </si>
  <si>
    <t xml:space="preserve">Összesen: </t>
  </si>
  <si>
    <t>Dologi kiadások</t>
  </si>
  <si>
    <t>Ár- és belvízvédelemmel összefüggő tevékenység</t>
  </si>
  <si>
    <t>Óvodai nevelés</t>
  </si>
  <si>
    <t>Köztemető fenntartás- és működtetés</t>
  </si>
  <si>
    <t>Szociális és gyermekjóléti ellátások</t>
  </si>
  <si>
    <t>Szociális ellátások</t>
  </si>
  <si>
    <t>Az önkormányzat szociális rendeletében megállapított juttatások:</t>
  </si>
  <si>
    <t>Véglegesen átadott pénzeszközök</t>
  </si>
  <si>
    <t>Államháztartáson kívülre átadott pénzeszközök</t>
  </si>
  <si>
    <t>Működési célú</t>
  </si>
  <si>
    <t>Felhalmozási célú</t>
  </si>
  <si>
    <t>Tűzoltó Egyesület</t>
  </si>
  <si>
    <t>Sport Egyesület</t>
  </si>
  <si>
    <t>Ladikos Alapítvány</t>
  </si>
  <si>
    <t>Polgárőr Egyesület</t>
  </si>
  <si>
    <t>Szigetköz-Mosoni Sík Leader</t>
  </si>
  <si>
    <t>Települési Önkormányzatok Szövetsége</t>
  </si>
  <si>
    <t>Magyar Önkormányzatok Szövetsége</t>
  </si>
  <si>
    <t>Arrabona (Európai Területi Együttműködési Csoportosulás</t>
  </si>
  <si>
    <t>Végleges pénzeszköz átadás államháztartáson kívülre</t>
  </si>
  <si>
    <t>Államháztartáson belülre átadott pénzeszközök</t>
  </si>
  <si>
    <t>Mosonmagyaróvári Térségi Társulás</t>
  </si>
  <si>
    <t>Lébényi Közös Önkormányzati Hivatal</t>
  </si>
  <si>
    <t>Lébényi Óvodafenntartó Társulás</t>
  </si>
  <si>
    <t>Szigetköz-Felső-Duna Mente Térségi Fejlesztési Tanács</t>
  </si>
  <si>
    <t>Működési célú támogatásértékű kiadások</t>
  </si>
  <si>
    <t>Pénzeszköz átadások összesen</t>
  </si>
  <si>
    <t>Pályázati költségek fedezésére:</t>
  </si>
  <si>
    <t>Kedvezményezettek száma</t>
  </si>
  <si>
    <t>2 fő</t>
  </si>
  <si>
    <t>Átütemezett</t>
  </si>
  <si>
    <t>2018. évi előirányzat</t>
  </si>
  <si>
    <t>2.5.-ből       - Garancia- és kezességvállalásból kifizetés ÁH-n belülre</t>
  </si>
  <si>
    <t>2018. évi előirányzat Személyi juttatások</t>
  </si>
  <si>
    <t>2018. évi előirányzat Munkaadót terhelő járulékok</t>
  </si>
  <si>
    <t>Polgárőr Egyesület (támogatás)</t>
  </si>
  <si>
    <t>Stigetköz Turizmusáért Egyesület</t>
  </si>
  <si>
    <t>2018.évi módosított előirányzat</t>
  </si>
  <si>
    <t xml:space="preserve">2018. év utáni szükséglet
</t>
  </si>
  <si>
    <t>Duna Projekt TOP 1.2.1-15-GM1-2016-00015.</t>
  </si>
  <si>
    <t>Kultúrház (lambéria csere, függöny csere)</t>
  </si>
  <si>
    <t>Traktor beszerzés (önrész)</t>
  </si>
  <si>
    <t>Vízkárelhárítási terv</t>
  </si>
  <si>
    <t>Defibrilátor (akkumlátor csere)</t>
  </si>
  <si>
    <t>Mecsér Orvosi rendelő felújítása                          TOP-4.1.1-15.GM1-2016-00008</t>
  </si>
  <si>
    <t>Mecsér Kultúrház (színpad önrész)</t>
  </si>
  <si>
    <t>2018. év utáni szükséglet
7=(2 - 4 - 5-6)</t>
  </si>
  <si>
    <t>2020.</t>
  </si>
  <si>
    <t>Mecsér Község Önkormányzata 2018. évi adósságot keletkeztető fejlesztési céljai</t>
  </si>
  <si>
    <t>Éves eredeti kiadási előirányzat:  0 ezer Ft</t>
  </si>
  <si>
    <t>Éves módosított kiadási előirányzat: 0 ezer Ft</t>
  </si>
  <si>
    <t>Mecsér, 2018.   hó     nap</t>
  </si>
  <si>
    <t>2018 előtti kifizetés</t>
  </si>
  <si>
    <t>2020. 
után</t>
  </si>
  <si>
    <t>Előirányzat-felhasználási terv
2018. évre</t>
  </si>
  <si>
    <t>A 2018. évi általános működés és ágazati feladatok támogatásának alakulása jogcímenként</t>
  </si>
  <si>
    <t>2018. évi támogatás összesen</t>
  </si>
  <si>
    <t>Egyéb üzemeltetési feladatok támogatása</t>
  </si>
  <si>
    <t>Működési célú finanszírozási bevételek összesen (1.+2.+4.+5.+7.+…+12.)</t>
  </si>
  <si>
    <t>Működési célú finanszírozási kiadások összesen (1.+...+12.)</t>
  </si>
  <si>
    <t>Felhalmozási célú finanszírozási bevételek összesen (14.+19.)</t>
  </si>
  <si>
    <t>Felhalmozási célú finanszírozási kiadások összesen (14.+...+21.)</t>
  </si>
  <si>
    <t>TOP-4.1.1-15.GM1-2016-00008 pályázat támogatás</t>
  </si>
  <si>
    <t>Önrész</t>
  </si>
  <si>
    <t>2018. évi módosított előirányzat</t>
  </si>
  <si>
    <t>Módosítás</t>
  </si>
  <si>
    <t>0</t>
  </si>
  <si>
    <t xml:space="preserve"> </t>
  </si>
  <si>
    <t>2. melléklet a 2/2018. (III.1.) önkormányzati rendelethez</t>
  </si>
  <si>
    <t>3. melléklet a 2/2018. (III.1.) önkormányzati rendelethez</t>
  </si>
  <si>
    <t>4. melléklet a 2/2018. (III.1.) önkormányzati rendelethez</t>
  </si>
  <si>
    <t>5. melléklet a 2/2018. (III.2.) önkormányzati rendelethez</t>
  </si>
  <si>
    <t>6. melléklet a 2/2018. (III.1.) önkormányzati rendelethez</t>
  </si>
  <si>
    <t>7. melléklet a 2/2018. (III.1.) önkormányzati rendelethez</t>
  </si>
  <si>
    <t>13. melléklet a 2/2018. (III.1.) önkormányzati rendelethez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</si>
</sst>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.00\ _F_t_-;\-* #,##0.00\ _F_t_-;_-* \-??\ _F_t_-;_-@_-"/>
    <numFmt numFmtId="166" formatCode="_-* #,##0\ _F_t_-;\-* #,##0\ _F_t_-;_-* \-??\ _F_t_-;_-@_-"/>
    <numFmt numFmtId="167" formatCode="mmm\ d/"/>
    <numFmt numFmtId="168" formatCode="[$-40E]yyyy\.\ mmmm\ d\."/>
    <numFmt numFmtId="169" formatCode="0.0"/>
    <numFmt numFmtId="170" formatCode="_-* #,##0.0\ _F_t_-;\-* #,##0.0\ _F_t_-;_-* \-??\ _F_t_-;_-@_-"/>
  </numFmts>
  <fonts count="63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sz val="9"/>
      <name val="Times New Roman CE"/>
      <family val="1"/>
    </font>
    <font>
      <b/>
      <sz val="12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b/>
      <sz val="14"/>
      <color indexed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b/>
      <i/>
      <sz val="8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b/>
      <i/>
      <sz val="12"/>
      <name val="Times New Roman CE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1" borderId="5" applyNumberFormat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22" borderId="7" applyNumberFormat="0" applyFont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8" applyNumberFormat="0" applyAlignment="0" applyProtection="0"/>
    <xf numFmtId="0" fontId="5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9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30" borderId="1" applyNumberFormat="0" applyAlignment="0" applyProtection="0"/>
    <xf numFmtId="9" fontId="1" fillId="0" borderId="0" applyFill="0" applyBorder="0" applyAlignment="0" applyProtection="0"/>
  </cellStyleXfs>
  <cellXfs count="577">
    <xf numFmtId="0" fontId="0" fillId="0" borderId="0" xfId="0" applyAlignment="1">
      <alignment/>
    </xf>
    <xf numFmtId="0" fontId="4" fillId="0" borderId="0" xfId="56" applyFont="1" applyFill="1" applyProtection="1">
      <alignment/>
      <protection/>
    </xf>
    <xf numFmtId="0" fontId="4" fillId="0" borderId="0" xfId="56" applyFont="1" applyFill="1" applyAlignment="1" applyProtection="1">
      <alignment horizontal="right" vertical="center" indent="1"/>
      <protection/>
    </xf>
    <xf numFmtId="0" fontId="4" fillId="0" borderId="0" xfId="56" applyFill="1" applyProtection="1">
      <alignment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9" fillId="0" borderId="10" xfId="56" applyFont="1" applyFill="1" applyBorder="1" applyAlignment="1" applyProtection="1">
      <alignment horizontal="center" vertical="center" wrapText="1"/>
      <protection/>
    </xf>
    <xf numFmtId="0" fontId="9" fillId="0" borderId="11" xfId="56" applyFont="1" applyFill="1" applyBorder="1" applyAlignment="1" applyProtection="1">
      <alignment horizontal="center" vertical="center" wrapText="1"/>
      <protection/>
    </xf>
    <xf numFmtId="0" fontId="5" fillId="0" borderId="0" xfId="56" applyFont="1" applyFill="1" applyAlignment="1" applyProtection="1">
      <alignment wrapText="1"/>
      <protection/>
    </xf>
    <xf numFmtId="0" fontId="10" fillId="0" borderId="12" xfId="56" applyFont="1" applyFill="1" applyBorder="1" applyAlignment="1" applyProtection="1">
      <alignment horizontal="center" vertical="center" wrapText="1"/>
      <protection/>
    </xf>
    <xf numFmtId="0" fontId="10" fillId="0" borderId="13" xfId="56" applyFont="1" applyFill="1" applyBorder="1" applyAlignment="1" applyProtection="1">
      <alignment horizontal="center" vertical="center" wrapText="1"/>
      <protection/>
    </xf>
    <xf numFmtId="0" fontId="11" fillId="0" borderId="0" xfId="56" applyFont="1" applyFill="1" applyProtection="1">
      <alignment/>
      <protection/>
    </xf>
    <xf numFmtId="0" fontId="10" fillId="0" borderId="10" xfId="56" applyFont="1" applyFill="1" applyBorder="1" applyAlignment="1" applyProtection="1">
      <alignment horizontal="left" vertical="center" wrapText="1" indent="1"/>
      <protection/>
    </xf>
    <xf numFmtId="0" fontId="10" fillId="0" borderId="11" xfId="56" applyFont="1" applyFill="1" applyBorder="1" applyAlignment="1" applyProtection="1">
      <alignment horizontal="left" vertical="center" wrapText="1" indent="1"/>
      <protection/>
    </xf>
    <xf numFmtId="0" fontId="0" fillId="0" borderId="0" xfId="56" applyFont="1" applyFill="1" applyProtection="1">
      <alignment/>
      <protection/>
    </xf>
    <xf numFmtId="49" fontId="11" fillId="0" borderId="14" xfId="56" applyNumberFormat="1" applyFont="1" applyFill="1" applyBorder="1" applyAlignment="1" applyProtection="1">
      <alignment horizontal="left" vertical="center" wrapText="1" indent="1"/>
      <protection/>
    </xf>
    <xf numFmtId="0" fontId="12" fillId="0" borderId="15" xfId="0" applyFont="1" applyBorder="1" applyAlignment="1" applyProtection="1">
      <alignment horizontal="left" wrapText="1" indent="1"/>
      <protection/>
    </xf>
    <xf numFmtId="49" fontId="11" fillId="0" borderId="16" xfId="56" applyNumberFormat="1" applyFont="1" applyFill="1" applyBorder="1" applyAlignment="1" applyProtection="1">
      <alignment horizontal="left" vertical="center" wrapText="1" indent="1"/>
      <protection/>
    </xf>
    <xf numFmtId="0" fontId="12" fillId="0" borderId="17" xfId="0" applyFont="1" applyBorder="1" applyAlignment="1" applyProtection="1">
      <alignment horizontal="left" wrapText="1" indent="1"/>
      <protection/>
    </xf>
    <xf numFmtId="49" fontId="11" fillId="0" borderId="18" xfId="56" applyNumberFormat="1" applyFont="1" applyFill="1" applyBorder="1" applyAlignment="1" applyProtection="1">
      <alignment horizontal="left" vertical="center" wrapText="1" indent="1"/>
      <protection/>
    </xf>
    <xf numFmtId="0" fontId="12" fillId="0" borderId="19" xfId="0" applyFont="1" applyBorder="1" applyAlignment="1" applyProtection="1">
      <alignment horizontal="left" wrapText="1" indent="1"/>
      <protection/>
    </xf>
    <xf numFmtId="0" fontId="13" fillId="0" borderId="11" xfId="0" applyFont="1" applyBorder="1" applyAlignment="1" applyProtection="1">
      <alignment horizontal="left" vertical="center" wrapText="1" indent="1"/>
      <protection/>
    </xf>
    <xf numFmtId="0" fontId="13" fillId="0" borderId="10" xfId="0" applyFont="1" applyBorder="1" applyAlignment="1" applyProtection="1">
      <alignment wrapText="1"/>
      <protection/>
    </xf>
    <xf numFmtId="0" fontId="12" fillId="0" borderId="19" xfId="0" applyFont="1" applyBorder="1" applyAlignment="1" applyProtection="1">
      <alignment wrapText="1"/>
      <protection/>
    </xf>
    <xf numFmtId="0" fontId="12" fillId="0" borderId="14" xfId="0" applyFont="1" applyBorder="1" applyAlignment="1" applyProtection="1">
      <alignment wrapText="1"/>
      <protection/>
    </xf>
    <xf numFmtId="0" fontId="12" fillId="0" borderId="16" xfId="0" applyFont="1" applyBorder="1" applyAlignment="1" applyProtection="1">
      <alignment wrapText="1"/>
      <protection/>
    </xf>
    <xf numFmtId="0" fontId="12" fillId="0" borderId="18" xfId="0" applyFont="1" applyBorder="1" applyAlignment="1" applyProtection="1">
      <alignment wrapText="1"/>
      <protection/>
    </xf>
    <xf numFmtId="0" fontId="13" fillId="0" borderId="11" xfId="0" applyFont="1" applyBorder="1" applyAlignment="1" applyProtection="1">
      <alignment wrapText="1"/>
      <protection/>
    </xf>
    <xf numFmtId="0" fontId="13" fillId="0" borderId="20" xfId="0" applyFont="1" applyBorder="1" applyAlignment="1" applyProtection="1">
      <alignment wrapText="1"/>
      <protection/>
    </xf>
    <xf numFmtId="0" fontId="13" fillId="0" borderId="21" xfId="0" applyFont="1" applyBorder="1" applyAlignment="1" applyProtection="1">
      <alignment wrapText="1"/>
      <protection/>
    </xf>
    <xf numFmtId="0" fontId="6" fillId="0" borderId="0" xfId="56" applyFont="1" applyFill="1" applyBorder="1" applyAlignment="1" applyProtection="1">
      <alignment horizontal="center" vertical="center" wrapText="1"/>
      <protection/>
    </xf>
    <xf numFmtId="0" fontId="6" fillId="0" borderId="0" xfId="56" applyFont="1" applyFill="1" applyBorder="1" applyAlignment="1" applyProtection="1">
      <alignment vertical="center" wrapText="1"/>
      <protection/>
    </xf>
    <xf numFmtId="164" fontId="6" fillId="0" borderId="0" xfId="56" applyNumberFormat="1" applyFont="1" applyFill="1" applyBorder="1" applyAlignment="1" applyProtection="1">
      <alignment horizontal="right" vertical="center" wrapText="1" inden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4" fillId="0" borderId="0" xfId="56" applyFill="1" applyAlignment="1" applyProtection="1">
      <alignment/>
      <protection/>
    </xf>
    <xf numFmtId="0" fontId="4" fillId="0" borderId="0" xfId="56" applyFill="1" applyAlignment="1" applyProtection="1">
      <alignment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10" fillId="0" borderId="11" xfId="56" applyFont="1" applyFill="1" applyBorder="1" applyAlignment="1" applyProtection="1">
      <alignment horizontal="center" vertical="center" wrapText="1"/>
      <protection/>
    </xf>
    <xf numFmtId="0" fontId="10" fillId="0" borderId="12" xfId="56" applyFont="1" applyFill="1" applyBorder="1" applyAlignment="1" applyProtection="1">
      <alignment horizontal="left" vertical="center" wrapText="1" indent="1"/>
      <protection/>
    </xf>
    <xf numFmtId="49" fontId="11" fillId="0" borderId="22" xfId="56" applyNumberFormat="1" applyFont="1" applyFill="1" applyBorder="1" applyAlignment="1" applyProtection="1">
      <alignment horizontal="left" vertical="center" wrapText="1" indent="1"/>
      <protection/>
    </xf>
    <xf numFmtId="0" fontId="11" fillId="0" borderId="23" xfId="56" applyFont="1" applyFill="1" applyBorder="1" applyAlignment="1" applyProtection="1">
      <alignment horizontal="left" vertical="center" wrapText="1" indent="1"/>
      <protection/>
    </xf>
    <xf numFmtId="0" fontId="11" fillId="0" borderId="17" xfId="56" applyFont="1" applyFill="1" applyBorder="1" applyAlignment="1" applyProtection="1">
      <alignment horizontal="left" vertical="center" wrapText="1" indent="1"/>
      <protection/>
    </xf>
    <xf numFmtId="0" fontId="11" fillId="0" borderId="24" xfId="56" applyFont="1" applyFill="1" applyBorder="1" applyAlignment="1" applyProtection="1">
      <alignment horizontal="left" vertical="center" wrapText="1" indent="1"/>
      <protection/>
    </xf>
    <xf numFmtId="0" fontId="11" fillId="0" borderId="0" xfId="56" applyFont="1" applyFill="1" applyBorder="1" applyAlignment="1" applyProtection="1">
      <alignment horizontal="left" vertical="center" wrapText="1" indent="1"/>
      <protection/>
    </xf>
    <xf numFmtId="0" fontId="11" fillId="0" borderId="17" xfId="56" applyFont="1" applyFill="1" applyBorder="1" applyAlignment="1" applyProtection="1">
      <alignment horizontal="left" indent="6"/>
      <protection/>
    </xf>
    <xf numFmtId="0" fontId="11" fillId="0" borderId="17" xfId="56" applyFont="1" applyFill="1" applyBorder="1" applyAlignment="1" applyProtection="1">
      <alignment horizontal="left" vertical="center" wrapText="1" indent="6"/>
      <protection/>
    </xf>
    <xf numFmtId="49" fontId="11" fillId="0" borderId="25" xfId="56" applyNumberFormat="1" applyFont="1" applyFill="1" applyBorder="1" applyAlignment="1" applyProtection="1">
      <alignment horizontal="left" vertical="center" wrapText="1" indent="1"/>
      <protection/>
    </xf>
    <xf numFmtId="0" fontId="11" fillId="0" borderId="19" xfId="56" applyFont="1" applyFill="1" applyBorder="1" applyAlignment="1" applyProtection="1">
      <alignment horizontal="left" vertical="center" wrapText="1" indent="6"/>
      <protection/>
    </xf>
    <xf numFmtId="49" fontId="11" fillId="0" borderId="26" xfId="56" applyNumberFormat="1" applyFont="1" applyFill="1" applyBorder="1" applyAlignment="1" applyProtection="1">
      <alignment horizontal="left" vertical="center" wrapText="1" indent="1"/>
      <protection/>
    </xf>
    <xf numFmtId="0" fontId="11" fillId="0" borderId="27" xfId="56" applyFont="1" applyFill="1" applyBorder="1" applyAlignment="1" applyProtection="1">
      <alignment horizontal="left" vertical="center" wrapText="1" indent="6"/>
      <protection/>
    </xf>
    <xf numFmtId="0" fontId="10" fillId="0" borderId="11" xfId="56" applyFont="1" applyFill="1" applyBorder="1" applyAlignment="1" applyProtection="1">
      <alignment vertical="center" wrapText="1"/>
      <protection/>
    </xf>
    <xf numFmtId="0" fontId="11" fillId="0" borderId="19" xfId="56" applyFont="1" applyFill="1" applyBorder="1" applyAlignment="1" applyProtection="1">
      <alignment horizontal="left" vertical="center" wrapText="1" indent="1"/>
      <protection/>
    </xf>
    <xf numFmtId="0" fontId="12" fillId="0" borderId="19" xfId="0" applyFont="1" applyBorder="1" applyAlignment="1" applyProtection="1">
      <alignment horizontal="left" vertical="center" wrapText="1" indent="1"/>
      <protection/>
    </xf>
    <xf numFmtId="0" fontId="12" fillId="0" borderId="17" xfId="0" applyFont="1" applyBorder="1" applyAlignment="1" applyProtection="1">
      <alignment horizontal="left" vertical="center" wrapText="1" indent="1"/>
      <protection/>
    </xf>
    <xf numFmtId="0" fontId="11" fillId="0" borderId="15" xfId="56" applyFont="1" applyFill="1" applyBorder="1" applyAlignment="1" applyProtection="1">
      <alignment horizontal="left" vertical="center" wrapText="1" indent="6"/>
      <protection/>
    </xf>
    <xf numFmtId="0" fontId="11" fillId="0" borderId="15" xfId="56" applyFont="1" applyFill="1" applyBorder="1" applyAlignment="1" applyProtection="1">
      <alignment horizontal="left" vertical="center" wrapText="1" indent="1"/>
      <protection/>
    </xf>
    <xf numFmtId="0" fontId="11" fillId="0" borderId="28" xfId="56" applyFont="1" applyFill="1" applyBorder="1" applyAlignment="1" applyProtection="1">
      <alignment horizontal="left" vertical="center" wrapText="1" indent="1"/>
      <protection/>
    </xf>
    <xf numFmtId="0" fontId="6" fillId="0" borderId="0" xfId="56" applyFont="1" applyFill="1" applyProtection="1">
      <alignment/>
      <protection/>
    </xf>
    <xf numFmtId="0" fontId="13" fillId="0" borderId="20" xfId="0" applyFont="1" applyBorder="1" applyAlignment="1" applyProtection="1">
      <alignment horizontal="left" vertical="center" wrapText="1" indent="1"/>
      <protection/>
    </xf>
    <xf numFmtId="0" fontId="14" fillId="0" borderId="21" xfId="0" applyFont="1" applyBorder="1" applyAlignment="1" applyProtection="1">
      <alignment horizontal="left" vertical="center" wrapText="1" inden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9" fillId="0" borderId="29" xfId="0" applyNumberFormat="1" applyFont="1" applyFill="1" applyBorder="1" applyAlignment="1" applyProtection="1">
      <alignment horizontal="center" vertical="center" wrapText="1"/>
      <protection/>
    </xf>
    <xf numFmtId="164" fontId="9" fillId="0" borderId="10" xfId="0" applyNumberFormat="1" applyFont="1" applyFill="1" applyBorder="1" applyAlignment="1" applyProtection="1">
      <alignment horizontal="center" vertical="center" wrapText="1"/>
      <protection/>
    </xf>
    <xf numFmtId="164" fontId="9" fillId="0" borderId="11" xfId="0" applyNumberFormat="1" applyFont="1" applyFill="1" applyBorder="1" applyAlignment="1" applyProtection="1">
      <alignment horizontal="center" vertical="center" wrapText="1"/>
      <protection/>
    </xf>
    <xf numFmtId="164" fontId="9" fillId="0" borderId="30" xfId="0" applyNumberFormat="1" applyFont="1" applyFill="1" applyBorder="1" applyAlignment="1" applyProtection="1">
      <alignment horizontal="center" vertical="center" wrapText="1"/>
      <protection/>
    </xf>
    <xf numFmtId="164" fontId="16" fillId="0" borderId="0" xfId="0" applyNumberFormat="1" applyFont="1" applyFill="1" applyAlignment="1" applyProtection="1">
      <alignment horizontal="center" vertical="center" wrapText="1"/>
      <protection/>
    </xf>
    <xf numFmtId="164" fontId="10" fillId="0" borderId="29" xfId="0" applyNumberFormat="1" applyFont="1" applyFill="1" applyBorder="1" applyAlignment="1" applyProtection="1">
      <alignment horizontal="center" vertical="center" wrapText="1"/>
      <protection/>
    </xf>
    <xf numFmtId="164" fontId="10" fillId="0" borderId="10" xfId="0" applyNumberFormat="1" applyFont="1" applyFill="1" applyBorder="1" applyAlignment="1" applyProtection="1">
      <alignment horizontal="center" vertical="center" wrapText="1"/>
      <protection/>
    </xf>
    <xf numFmtId="164" fontId="10" fillId="0" borderId="11" xfId="0" applyNumberFormat="1" applyFont="1" applyFill="1" applyBorder="1" applyAlignment="1" applyProtection="1">
      <alignment horizontal="center" vertical="center" wrapText="1"/>
      <protection/>
    </xf>
    <xf numFmtId="164" fontId="10" fillId="0" borderId="30" xfId="0" applyNumberFormat="1" applyFont="1" applyFill="1" applyBorder="1" applyAlignment="1" applyProtection="1">
      <alignment horizontal="center" vertical="center" wrapText="1"/>
      <protection/>
    </xf>
    <xf numFmtId="164" fontId="10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1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11" fillId="0" borderId="15" xfId="0" applyNumberFormat="1" applyFont="1" applyFill="1" applyBorder="1" applyAlignment="1" applyProtection="1">
      <alignment vertical="center" wrapText="1"/>
      <protection locked="0"/>
    </xf>
    <xf numFmtId="164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11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1" fillId="0" borderId="17" xfId="0" applyNumberFormat="1" applyFont="1" applyFill="1" applyBorder="1" applyAlignment="1" applyProtection="1">
      <alignment vertical="center" wrapText="1"/>
      <protection locked="0"/>
    </xf>
    <xf numFmtId="164" fontId="11" fillId="0" borderId="33" xfId="0" applyNumberFormat="1" applyFont="1" applyFill="1" applyBorder="1" applyAlignment="1" applyProtection="1">
      <alignment vertical="center" wrapText="1"/>
      <protection locked="0"/>
    </xf>
    <xf numFmtId="164" fontId="11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1" fillId="0" borderId="35" xfId="0" applyNumberFormat="1" applyFont="1" applyFill="1" applyBorder="1" applyAlignment="1" applyProtection="1">
      <alignment vertical="center" wrapText="1"/>
      <protection locked="0"/>
    </xf>
    <xf numFmtId="164" fontId="11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9" xfId="0" applyNumberFormat="1" applyFont="1" applyFill="1" applyBorder="1" applyAlignment="1" applyProtection="1">
      <alignment vertical="center" wrapText="1"/>
      <protection locked="0"/>
    </xf>
    <xf numFmtId="164" fontId="11" fillId="0" borderId="36" xfId="0" applyNumberFormat="1" applyFont="1" applyFill="1" applyBorder="1" applyAlignment="1" applyProtection="1">
      <alignment vertical="center" wrapText="1"/>
      <protection locked="0"/>
    </xf>
    <xf numFmtId="164" fontId="16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0" fillId="0" borderId="11" xfId="0" applyNumberFormat="1" applyFont="1" applyFill="1" applyBorder="1" applyAlignment="1" applyProtection="1">
      <alignment vertical="center" wrapText="1"/>
      <protection/>
    </xf>
    <xf numFmtId="164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1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28" xfId="0" applyNumberFormat="1" applyFont="1" applyFill="1" applyBorder="1" applyAlignment="1" applyProtection="1">
      <alignment vertical="center" wrapText="1"/>
      <protection/>
    </xf>
    <xf numFmtId="164" fontId="11" fillId="0" borderId="38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/>
    </xf>
    <xf numFmtId="164" fontId="11" fillId="0" borderId="28" xfId="0" applyNumberFormat="1" applyFont="1" applyFill="1" applyBorder="1" applyAlignment="1" applyProtection="1">
      <alignment vertical="center" wrapText="1"/>
      <protection locked="0"/>
    </xf>
    <xf numFmtId="164" fontId="11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0" xfId="56" applyFont="1" applyFill="1">
      <alignment/>
      <protection/>
    </xf>
    <xf numFmtId="164" fontId="20" fillId="0" borderId="0" xfId="56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/>
      <protection/>
    </xf>
    <xf numFmtId="0" fontId="16" fillId="0" borderId="19" xfId="56" applyFont="1" applyFill="1" applyBorder="1" applyAlignment="1">
      <alignment horizontal="center" vertical="center" wrapText="1"/>
      <protection/>
    </xf>
    <xf numFmtId="0" fontId="0" fillId="0" borderId="10" xfId="56" applyFont="1" applyFill="1" applyBorder="1" applyAlignment="1">
      <alignment horizontal="center" vertical="center"/>
      <protection/>
    </xf>
    <xf numFmtId="0" fontId="0" fillId="0" borderId="11" xfId="56" applyFont="1" applyFill="1" applyBorder="1" applyAlignment="1">
      <alignment horizontal="center" vertical="center"/>
      <protection/>
    </xf>
    <xf numFmtId="0" fontId="0" fillId="0" borderId="30" xfId="56" applyFont="1" applyFill="1" applyBorder="1" applyAlignment="1">
      <alignment horizontal="center" vertical="center"/>
      <protection/>
    </xf>
    <xf numFmtId="0" fontId="0" fillId="0" borderId="14" xfId="56" applyFont="1" applyFill="1" applyBorder="1" applyAlignment="1">
      <alignment horizontal="center" vertical="center"/>
      <protection/>
    </xf>
    <xf numFmtId="0" fontId="0" fillId="0" borderId="15" xfId="56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166" fontId="0" fillId="0" borderId="39" xfId="40" applyNumberFormat="1" applyFont="1" applyFill="1" applyBorder="1" applyAlignment="1" applyProtection="1">
      <alignment/>
      <protection/>
    </xf>
    <xf numFmtId="0" fontId="0" fillId="0" borderId="16" xfId="56" applyFont="1" applyFill="1" applyBorder="1" applyAlignment="1">
      <alignment horizontal="center" vertical="center"/>
      <protection/>
    </xf>
    <xf numFmtId="0" fontId="0" fillId="0" borderId="17" xfId="56" applyFont="1" applyFill="1" applyBorder="1" applyProtection="1">
      <alignment/>
      <protection locked="0"/>
    </xf>
    <xf numFmtId="166" fontId="0" fillId="0" borderId="17" xfId="40" applyNumberFormat="1" applyFont="1" applyFill="1" applyBorder="1" applyAlignment="1" applyProtection="1">
      <alignment/>
      <protection locked="0"/>
    </xf>
    <xf numFmtId="166" fontId="0" fillId="0" borderId="33" xfId="40" applyNumberFormat="1" applyFont="1" applyFill="1" applyBorder="1" applyAlignment="1" applyProtection="1">
      <alignment/>
      <protection/>
    </xf>
    <xf numFmtId="0" fontId="0" fillId="0" borderId="18" xfId="56" applyFont="1" applyFill="1" applyBorder="1" applyAlignment="1">
      <alignment horizontal="center" vertical="center"/>
      <protection/>
    </xf>
    <xf numFmtId="0" fontId="0" fillId="0" borderId="19" xfId="56" applyFont="1" applyFill="1" applyBorder="1" applyProtection="1">
      <alignment/>
      <protection locked="0"/>
    </xf>
    <xf numFmtId="166" fontId="0" fillId="0" borderId="19" xfId="40" applyNumberFormat="1" applyFont="1" applyFill="1" applyBorder="1" applyAlignment="1" applyProtection="1">
      <alignment/>
      <protection locked="0"/>
    </xf>
    <xf numFmtId="0" fontId="16" fillId="0" borderId="10" xfId="56" applyFont="1" applyFill="1" applyBorder="1" applyAlignment="1">
      <alignment horizontal="center" vertical="center"/>
      <protection/>
    </xf>
    <xf numFmtId="0" fontId="16" fillId="0" borderId="11" xfId="56" applyFont="1" applyFill="1" applyBorder="1">
      <alignment/>
      <protection/>
    </xf>
    <xf numFmtId="166" fontId="16" fillId="0" borderId="11" xfId="56" applyNumberFormat="1" applyFont="1" applyFill="1" applyBorder="1">
      <alignment/>
      <protection/>
    </xf>
    <xf numFmtId="166" fontId="16" fillId="0" borderId="30" xfId="56" applyNumberFormat="1" applyFont="1" applyFill="1" applyBorder="1">
      <alignment/>
      <protection/>
    </xf>
    <xf numFmtId="0" fontId="20" fillId="0" borderId="0" xfId="56" applyFont="1" applyFill="1">
      <alignment/>
      <protection/>
    </xf>
    <xf numFmtId="0" fontId="22" fillId="0" borderId="40" xfId="0" applyFont="1" applyFill="1" applyBorder="1" applyAlignment="1" applyProtection="1">
      <alignment horizontal="right"/>
      <protection/>
    </xf>
    <xf numFmtId="0" fontId="10" fillId="0" borderId="22" xfId="56" applyFont="1" applyFill="1" applyBorder="1" applyAlignment="1" applyProtection="1">
      <alignment horizontal="center" vertical="center" wrapText="1"/>
      <protection/>
    </xf>
    <xf numFmtId="0" fontId="10" fillId="0" borderId="23" xfId="56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/>
      <protection/>
    </xf>
    <xf numFmtId="0" fontId="10" fillId="0" borderId="11" xfId="56" applyFont="1" applyFill="1" applyBorder="1" applyAlignment="1" applyProtection="1">
      <alignment horizontal="center" vertical="center"/>
      <protection/>
    </xf>
    <xf numFmtId="0" fontId="11" fillId="0" borderId="22" xfId="56" applyFont="1" applyFill="1" applyBorder="1" applyAlignment="1" applyProtection="1">
      <alignment horizontal="center" vertical="center"/>
      <protection/>
    </xf>
    <xf numFmtId="0" fontId="11" fillId="0" borderId="15" xfId="56" applyFont="1" applyFill="1" applyBorder="1" applyProtection="1">
      <alignment/>
      <protection/>
    </xf>
    <xf numFmtId="166" fontId="11" fillId="0" borderId="23" xfId="40" applyNumberFormat="1" applyFont="1" applyFill="1" applyBorder="1" applyAlignment="1" applyProtection="1">
      <alignment/>
      <protection locked="0"/>
    </xf>
    <xf numFmtId="0" fontId="11" fillId="0" borderId="16" xfId="56" applyFont="1" applyFill="1" applyBorder="1" applyAlignment="1" applyProtection="1">
      <alignment horizontal="center" vertical="center"/>
      <protection/>
    </xf>
    <xf numFmtId="0" fontId="23" fillId="0" borderId="17" xfId="0" applyFont="1" applyBorder="1" applyAlignment="1">
      <alignment horizontal="justify" wrapText="1"/>
    </xf>
    <xf numFmtId="166" fontId="11" fillId="0" borderId="17" xfId="40" applyNumberFormat="1" applyFont="1" applyFill="1" applyBorder="1" applyAlignment="1" applyProtection="1">
      <alignment/>
      <protection locked="0"/>
    </xf>
    <xf numFmtId="0" fontId="23" fillId="0" borderId="17" xfId="0" applyFont="1" applyBorder="1" applyAlignment="1">
      <alignment wrapText="1"/>
    </xf>
    <xf numFmtId="0" fontId="11" fillId="0" borderId="18" xfId="56" applyFont="1" applyFill="1" applyBorder="1" applyAlignment="1" applyProtection="1">
      <alignment horizontal="center" vertical="center"/>
      <protection/>
    </xf>
    <xf numFmtId="166" fontId="11" fillId="0" borderId="19" xfId="40" applyNumberFormat="1" applyFont="1" applyFill="1" applyBorder="1" applyAlignment="1" applyProtection="1">
      <alignment/>
      <protection locked="0"/>
    </xf>
    <xf numFmtId="0" fontId="23" fillId="0" borderId="27" xfId="0" applyFont="1" applyBorder="1" applyAlignment="1">
      <alignment wrapText="1"/>
    </xf>
    <xf numFmtId="166" fontId="10" fillId="0" borderId="11" xfId="40" applyNumberFormat="1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 horizontal="right"/>
      <protection/>
    </xf>
    <xf numFmtId="0" fontId="10" fillId="0" borderId="41" xfId="56" applyFont="1" applyFill="1" applyBorder="1" applyAlignment="1" applyProtection="1">
      <alignment horizontal="center" vertical="center" wrapText="1"/>
      <protection/>
    </xf>
    <xf numFmtId="0" fontId="11" fillId="0" borderId="10" xfId="56" applyFont="1" applyFill="1" applyBorder="1" applyAlignment="1" applyProtection="1">
      <alignment horizontal="center" vertical="center"/>
      <protection/>
    </xf>
    <xf numFmtId="0" fontId="11" fillId="0" borderId="11" xfId="56" applyFont="1" applyFill="1" applyBorder="1" applyAlignment="1" applyProtection="1">
      <alignment horizontal="center" vertical="center"/>
      <protection/>
    </xf>
    <xf numFmtId="0" fontId="11" fillId="0" borderId="30" xfId="56" applyFont="1" applyFill="1" applyBorder="1" applyAlignment="1" applyProtection="1">
      <alignment horizontal="center" vertical="center"/>
      <protection/>
    </xf>
    <xf numFmtId="0" fontId="11" fillId="0" borderId="23" xfId="56" applyFont="1" applyFill="1" applyBorder="1" applyProtection="1">
      <alignment/>
      <protection locked="0"/>
    </xf>
    <xf numFmtId="166" fontId="11" fillId="0" borderId="41" xfId="40" applyNumberFormat="1" applyFont="1" applyFill="1" applyBorder="1" applyAlignment="1" applyProtection="1">
      <alignment/>
      <protection locked="0"/>
    </xf>
    <xf numFmtId="0" fontId="11" fillId="0" borderId="17" xfId="56" applyFont="1" applyFill="1" applyBorder="1" applyProtection="1">
      <alignment/>
      <protection locked="0"/>
    </xf>
    <xf numFmtId="166" fontId="11" fillId="0" borderId="33" xfId="40" applyNumberFormat="1" applyFont="1" applyFill="1" applyBorder="1" applyAlignment="1" applyProtection="1">
      <alignment/>
      <protection locked="0"/>
    </xf>
    <xf numFmtId="0" fontId="11" fillId="0" borderId="19" xfId="56" applyFont="1" applyFill="1" applyBorder="1" applyProtection="1">
      <alignment/>
      <protection locked="0"/>
    </xf>
    <xf numFmtId="166" fontId="11" fillId="0" borderId="36" xfId="40" applyNumberFormat="1" applyFont="1" applyFill="1" applyBorder="1" applyAlignment="1" applyProtection="1">
      <alignment/>
      <protection locked="0"/>
    </xf>
    <xf numFmtId="0" fontId="10" fillId="0" borderId="11" xfId="56" applyFont="1" applyFill="1" applyBorder="1" applyAlignment="1" applyProtection="1">
      <alignment horizontal="left" vertical="center" wrapText="1"/>
      <protection/>
    </xf>
    <xf numFmtId="166" fontId="10" fillId="0" borderId="30" xfId="40" applyNumberFormat="1" applyFont="1" applyFill="1" applyBorder="1" applyAlignment="1" applyProtection="1">
      <alignment/>
      <protection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8" fillId="0" borderId="0" xfId="0" applyNumberFormat="1" applyFont="1" applyFill="1" applyAlignment="1" applyProtection="1">
      <alignment horizontal="right" wrapText="1"/>
      <protection/>
    </xf>
    <xf numFmtId="164" fontId="16" fillId="0" borderId="0" xfId="0" applyNumberFormat="1" applyFont="1" applyFill="1" applyAlignment="1">
      <alignment horizontal="center" vertical="center" wrapText="1"/>
    </xf>
    <xf numFmtId="164" fontId="10" fillId="0" borderId="20" xfId="0" applyNumberFormat="1" applyFont="1" applyFill="1" applyBorder="1" applyAlignment="1" applyProtection="1">
      <alignment horizontal="center" vertical="center" wrapText="1"/>
      <protection/>
    </xf>
    <xf numFmtId="164" fontId="10" fillId="0" borderId="21" xfId="0" applyNumberFormat="1" applyFont="1" applyFill="1" applyBorder="1" applyAlignment="1" applyProtection="1">
      <alignment horizontal="center" vertical="center" wrapText="1"/>
      <protection/>
    </xf>
    <xf numFmtId="164" fontId="10" fillId="0" borderId="42" xfId="0" applyNumberFormat="1" applyFont="1" applyFill="1" applyBorder="1" applyAlignment="1" applyProtection="1">
      <alignment horizontal="center" vertical="center" wrapText="1"/>
      <protection/>
    </xf>
    <xf numFmtId="164" fontId="10" fillId="0" borderId="43" xfId="0" applyNumberFormat="1" applyFont="1" applyFill="1" applyBorder="1" applyAlignment="1" applyProtection="1">
      <alignment horizontal="center" vertical="center" wrapText="1"/>
      <protection/>
    </xf>
    <xf numFmtId="164" fontId="5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17" xfId="0" applyNumberFormat="1" applyFont="1" applyFill="1" applyBorder="1" applyAlignment="1" applyProtection="1">
      <alignment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33" xfId="0" applyNumberFormat="1" applyFont="1" applyFill="1" applyBorder="1" applyAlignment="1" applyProtection="1">
      <alignment vertical="center" wrapText="1"/>
      <protection/>
    </xf>
    <xf numFmtId="164" fontId="5" fillId="0" borderId="33" xfId="0" applyNumberFormat="1" applyFont="1" applyFill="1" applyBorder="1" applyAlignment="1" applyProtection="1">
      <alignment vertical="center" wrapText="1"/>
      <protection/>
    </xf>
    <xf numFmtId="164" fontId="5" fillId="0" borderId="16" xfId="0" applyNumberFormat="1" applyFont="1" applyFill="1" applyBorder="1" applyAlignment="1" applyProtection="1">
      <alignment vertical="center" wrapText="1"/>
      <protection locked="0"/>
    </xf>
    <xf numFmtId="164" fontId="5" fillId="0" borderId="35" xfId="0" applyNumberFormat="1" applyFont="1" applyFill="1" applyBorder="1" applyAlignment="1" applyProtection="1">
      <alignment vertical="center" wrapText="1"/>
      <protection locked="0"/>
    </xf>
    <xf numFmtId="164" fontId="5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19" xfId="0" applyNumberFormat="1" applyFont="1" applyFill="1" applyBorder="1" applyAlignment="1" applyProtection="1">
      <alignment vertical="center" wrapText="1"/>
      <protection locked="0"/>
    </xf>
    <xf numFmtId="49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44" xfId="0" applyNumberFormat="1" applyFont="1" applyFill="1" applyBorder="1" applyAlignment="1" applyProtection="1">
      <alignment vertical="center" wrapText="1"/>
      <protection locked="0"/>
    </xf>
    <xf numFmtId="164" fontId="5" fillId="0" borderId="36" xfId="0" applyNumberFormat="1" applyFont="1" applyFill="1" applyBorder="1" applyAlignment="1" applyProtection="1">
      <alignment vertical="center" wrapText="1"/>
      <protection/>
    </xf>
    <xf numFmtId="164" fontId="9" fillId="0" borderId="10" xfId="0" applyNumberFormat="1" applyFont="1" applyFill="1" applyBorder="1" applyAlignment="1" applyProtection="1">
      <alignment horizontal="left" vertical="center" wrapText="1"/>
      <protection/>
    </xf>
    <xf numFmtId="164" fontId="9" fillId="0" borderId="11" xfId="0" applyNumberFormat="1" applyFont="1" applyFill="1" applyBorder="1" applyAlignment="1" applyProtection="1">
      <alignment vertical="center" wrapText="1"/>
      <protection/>
    </xf>
    <xf numFmtId="164" fontId="9" fillId="33" borderId="11" xfId="0" applyNumberFormat="1" applyFont="1" applyFill="1" applyBorder="1" applyAlignment="1" applyProtection="1">
      <alignment vertical="center" wrapText="1"/>
      <protection/>
    </xf>
    <xf numFmtId="164" fontId="16" fillId="0" borderId="0" xfId="0" applyNumberFormat="1" applyFont="1" applyFill="1" applyAlignment="1">
      <alignment vertical="center"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164" fontId="4" fillId="0" borderId="0" xfId="0" applyNumberFormat="1" applyFont="1" applyFill="1" applyAlignment="1" applyProtection="1">
      <alignment horizontal="left" vertical="center" wrapText="1"/>
      <protection/>
    </xf>
    <xf numFmtId="164" fontId="5" fillId="0" borderId="0" xfId="0" applyNumberFormat="1" applyFont="1" applyFill="1" applyAlignment="1" applyProtection="1">
      <alignment vertical="center" wrapText="1"/>
      <protection/>
    </xf>
    <xf numFmtId="0" fontId="23" fillId="0" borderId="0" xfId="0" applyFont="1" applyAlignment="1" applyProtection="1">
      <alignment horizontal="right" vertical="top"/>
      <protection locked="0"/>
    </xf>
    <xf numFmtId="164" fontId="4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>
      <alignment vertical="center"/>
    </xf>
    <xf numFmtId="0" fontId="9" fillId="0" borderId="45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0" fillId="0" borderId="3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0" fillId="0" borderId="30" xfId="56" applyNumberFormat="1" applyFont="1" applyFill="1" applyBorder="1" applyAlignment="1" applyProtection="1">
      <alignment vertical="center" wrapText="1"/>
      <protection/>
    </xf>
    <xf numFmtId="49" fontId="11" fillId="0" borderId="14" xfId="56" applyNumberFormat="1" applyFont="1" applyFill="1" applyBorder="1" applyAlignment="1" applyProtection="1">
      <alignment horizontal="center" vertical="center" wrapText="1"/>
      <protection/>
    </xf>
    <xf numFmtId="164" fontId="11" fillId="0" borderId="39" xfId="56" applyNumberFormat="1" applyFont="1" applyFill="1" applyBorder="1" applyAlignment="1" applyProtection="1">
      <alignment vertical="center" wrapText="1"/>
      <protection locked="0"/>
    </xf>
    <xf numFmtId="0" fontId="24" fillId="0" borderId="0" xfId="0" applyFont="1" applyFill="1" applyAlignment="1">
      <alignment vertical="center" wrapText="1"/>
    </xf>
    <xf numFmtId="49" fontId="11" fillId="0" borderId="16" xfId="56" applyNumberFormat="1" applyFont="1" applyFill="1" applyBorder="1" applyAlignment="1" applyProtection="1">
      <alignment horizontal="center" vertical="center" wrapText="1"/>
      <protection/>
    </xf>
    <xf numFmtId="164" fontId="11" fillId="0" borderId="33" xfId="56" applyNumberFormat="1" applyFont="1" applyFill="1" applyBorder="1" applyAlignment="1" applyProtection="1">
      <alignment vertical="center" wrapText="1"/>
      <protection locked="0"/>
    </xf>
    <xf numFmtId="0" fontId="19" fillId="0" borderId="0" xfId="0" applyFont="1" applyFill="1" applyAlignment="1">
      <alignment vertical="center" wrapText="1"/>
    </xf>
    <xf numFmtId="164" fontId="11" fillId="34" borderId="33" xfId="56" applyNumberFormat="1" applyFont="1" applyFill="1" applyBorder="1" applyAlignment="1" applyProtection="1">
      <alignment vertical="center" wrapText="1"/>
      <protection/>
    </xf>
    <xf numFmtId="49" fontId="11" fillId="0" borderId="18" xfId="56" applyNumberFormat="1" applyFont="1" applyFill="1" applyBorder="1" applyAlignment="1" applyProtection="1">
      <alignment horizontal="center" vertical="center" wrapText="1"/>
      <protection/>
    </xf>
    <xf numFmtId="164" fontId="11" fillId="33" borderId="36" xfId="56" applyNumberFormat="1" applyFont="1" applyFill="1" applyBorder="1" applyAlignment="1" applyProtection="1">
      <alignment vertical="center" wrapText="1"/>
      <protection/>
    </xf>
    <xf numFmtId="164" fontId="11" fillId="0" borderId="36" xfId="56" applyNumberFormat="1" applyFont="1" applyFill="1" applyBorder="1" applyAlignment="1" applyProtection="1">
      <alignment vertical="center" wrapText="1"/>
      <protection locked="0"/>
    </xf>
    <xf numFmtId="164" fontId="11" fillId="0" borderId="39" xfId="56" applyNumberFormat="1" applyFont="1" applyFill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 horizontal="center" wrapText="1"/>
      <protection/>
    </xf>
    <xf numFmtId="0" fontId="12" fillId="0" borderId="14" xfId="0" applyFont="1" applyBorder="1" applyAlignment="1" applyProtection="1">
      <alignment horizontal="center" wrapText="1"/>
      <protection/>
    </xf>
    <xf numFmtId="0" fontId="12" fillId="0" borderId="16" xfId="0" applyFont="1" applyBorder="1" applyAlignment="1" applyProtection="1">
      <alignment horizontal="center" wrapText="1"/>
      <protection/>
    </xf>
    <xf numFmtId="0" fontId="12" fillId="0" borderId="18" xfId="0" applyFont="1" applyBorder="1" applyAlignment="1" applyProtection="1">
      <alignment horizontal="center" wrapText="1"/>
      <protection/>
    </xf>
    <xf numFmtId="164" fontId="10" fillId="0" borderId="30" xfId="56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vertical="center" wrapText="1" indent="1"/>
      <protection/>
    </xf>
    <xf numFmtId="0" fontId="11" fillId="0" borderId="0" xfId="0" applyFont="1" applyFill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vertical="center" wrapText="1"/>
      <protection/>
    </xf>
    <xf numFmtId="0" fontId="15" fillId="0" borderId="0" xfId="0" applyFont="1" applyFill="1" applyAlignment="1">
      <alignment vertical="center" wrapText="1"/>
    </xf>
    <xf numFmtId="49" fontId="11" fillId="0" borderId="22" xfId="56" applyNumberFormat="1" applyFont="1" applyFill="1" applyBorder="1" applyAlignment="1" applyProtection="1">
      <alignment horizontal="center" vertical="center" wrapText="1"/>
      <protection/>
    </xf>
    <xf numFmtId="164" fontId="11" fillId="0" borderId="41" xfId="56" applyNumberFormat="1" applyFont="1" applyFill="1" applyBorder="1" applyAlignment="1" applyProtection="1">
      <alignment vertical="center" wrapText="1"/>
      <protection locked="0"/>
    </xf>
    <xf numFmtId="49" fontId="11" fillId="0" borderId="25" xfId="56" applyNumberFormat="1" applyFont="1" applyFill="1" applyBorder="1" applyAlignment="1" applyProtection="1">
      <alignment horizontal="center" vertical="center" wrapText="1"/>
      <protection/>
    </xf>
    <xf numFmtId="49" fontId="11" fillId="0" borderId="26" xfId="56" applyNumberFormat="1" applyFont="1" applyFill="1" applyBorder="1" applyAlignment="1" applyProtection="1">
      <alignment horizontal="center" vertical="center" wrapText="1"/>
      <protection/>
    </xf>
    <xf numFmtId="167" fontId="0" fillId="0" borderId="0" xfId="0" applyNumberFormat="1" applyFill="1" applyAlignment="1">
      <alignment vertical="center" wrapText="1"/>
    </xf>
    <xf numFmtId="164" fontId="13" fillId="0" borderId="30" xfId="0" applyNumberFormat="1" applyFont="1" applyBorder="1" applyAlignment="1" applyProtection="1">
      <alignment vertical="center" wrapText="1"/>
      <protection/>
    </xf>
    <xf numFmtId="49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>
      <alignment vertical="center" wrapText="1"/>
    </xf>
    <xf numFmtId="164" fontId="14" fillId="0" borderId="30" xfId="0" applyNumberFormat="1" applyFont="1" applyBorder="1" applyAlignment="1" applyProtection="1">
      <alignment vertical="center" wrapText="1"/>
      <protection/>
    </xf>
    <xf numFmtId="0" fontId="13" fillId="0" borderId="20" xfId="0" applyFont="1" applyBorder="1" applyAlignment="1" applyProtection="1">
      <alignment horizontal="center" vertical="center" wrapText="1"/>
      <protection/>
    </xf>
    <xf numFmtId="0" fontId="0" fillId="0" borderId="46" xfId="0" applyFont="1" applyFill="1" applyBorder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horizontal="left" vertical="center"/>
      <protection/>
    </xf>
    <xf numFmtId="0" fontId="16" fillId="0" borderId="47" xfId="0" applyFont="1" applyFill="1" applyBorder="1" applyAlignment="1" applyProtection="1">
      <alignment vertical="center" wrapText="1"/>
      <protection/>
    </xf>
    <xf numFmtId="3" fontId="16" fillId="0" borderId="30" xfId="0" applyNumberFormat="1" applyFont="1" applyFill="1" applyBorder="1" applyAlignment="1" applyProtection="1">
      <alignment vertical="center" wrapText="1"/>
      <protection locked="0"/>
    </xf>
    <xf numFmtId="0" fontId="14" fillId="0" borderId="42" xfId="0" applyFont="1" applyBorder="1" applyAlignment="1" applyProtection="1">
      <alignment horizontal="left" vertical="center" wrapText="1" indent="1"/>
      <protection/>
    </xf>
    <xf numFmtId="164" fontId="11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/>
    </xf>
    <xf numFmtId="0" fontId="25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/>
      <protection/>
    </xf>
    <xf numFmtId="0" fontId="1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30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>
      <alignment horizontal="center" vertical="center" wrapText="1"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 applyProtection="1">
      <alignment vertical="center" wrapText="1"/>
      <protection/>
    </xf>
    <xf numFmtId="164" fontId="11" fillId="0" borderId="15" xfId="0" applyNumberFormat="1" applyFont="1" applyFill="1" applyBorder="1" applyAlignment="1" applyProtection="1">
      <alignment vertical="center"/>
      <protection locked="0"/>
    </xf>
    <xf numFmtId="164" fontId="10" fillId="0" borderId="39" xfId="0" applyNumberFormat="1" applyFont="1" applyFill="1" applyBorder="1" applyAlignment="1" applyProtection="1">
      <alignment vertical="center"/>
      <protection/>
    </xf>
    <xf numFmtId="0" fontId="11" fillId="0" borderId="16" xfId="0" applyFont="1" applyFill="1" applyBorder="1" applyAlignment="1" applyProtection="1">
      <alignment horizontal="center" vertical="center"/>
      <protection/>
    </xf>
    <xf numFmtId="0" fontId="11" fillId="0" borderId="17" xfId="0" applyFont="1" applyFill="1" applyBorder="1" applyAlignment="1" applyProtection="1">
      <alignment vertical="center" wrapText="1"/>
      <protection/>
    </xf>
    <xf numFmtId="164" fontId="11" fillId="0" borderId="17" xfId="0" applyNumberFormat="1" applyFont="1" applyFill="1" applyBorder="1" applyAlignment="1" applyProtection="1">
      <alignment vertical="center"/>
      <protection locked="0"/>
    </xf>
    <xf numFmtId="164" fontId="10" fillId="0" borderId="33" xfId="0" applyNumberFormat="1" applyFont="1" applyFill="1" applyBorder="1" applyAlignment="1" applyProtection="1">
      <alignment vertical="center"/>
      <protection/>
    </xf>
    <xf numFmtId="0" fontId="11" fillId="0" borderId="18" xfId="0" applyFont="1" applyFill="1" applyBorder="1" applyAlignment="1" applyProtection="1">
      <alignment horizontal="center" vertical="center"/>
      <protection/>
    </xf>
    <xf numFmtId="0" fontId="11" fillId="0" borderId="19" xfId="0" applyFont="1" applyFill="1" applyBorder="1" applyAlignment="1" applyProtection="1">
      <alignment vertical="center" wrapText="1"/>
      <protection/>
    </xf>
    <xf numFmtId="164" fontId="11" fillId="0" borderId="19" xfId="0" applyNumberFormat="1" applyFont="1" applyFill="1" applyBorder="1" applyAlignment="1" applyProtection="1">
      <alignment vertical="center"/>
      <protection locked="0"/>
    </xf>
    <xf numFmtId="164" fontId="10" fillId="0" borderId="36" xfId="0" applyNumberFormat="1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vertical="center" wrapText="1"/>
      <protection/>
    </xf>
    <xf numFmtId="164" fontId="10" fillId="0" borderId="11" xfId="0" applyNumberFormat="1" applyFont="1" applyFill="1" applyBorder="1" applyAlignment="1" applyProtection="1">
      <alignment vertical="center"/>
      <protection/>
    </xf>
    <xf numFmtId="164" fontId="10" fillId="0" borderId="30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>
      <alignment/>
    </xf>
    <xf numFmtId="0" fontId="10" fillId="0" borderId="0" xfId="56" applyFont="1" applyFill="1" applyBorder="1" applyAlignment="1" applyProtection="1">
      <alignment vertical="center" wrapText="1"/>
      <protection/>
    </xf>
    <xf numFmtId="164" fontId="10" fillId="0" borderId="0" xfId="56" applyNumberFormat="1" applyFont="1" applyFill="1" applyBorder="1" applyAlignment="1" applyProtection="1">
      <alignment horizontal="right" vertical="center" wrapText="1" indent="1"/>
      <protection/>
    </xf>
    <xf numFmtId="164" fontId="8" fillId="0" borderId="0" xfId="0" applyNumberFormat="1" applyFont="1" applyFill="1" applyAlignment="1" applyProtection="1">
      <alignment horizontal="right"/>
      <protection/>
    </xf>
    <xf numFmtId="164" fontId="20" fillId="0" borderId="0" xfId="0" applyNumberFormat="1" applyFont="1" applyFill="1" applyAlignment="1" applyProtection="1">
      <alignment vertical="center"/>
      <protection/>
    </xf>
    <xf numFmtId="164" fontId="9" fillId="0" borderId="49" xfId="0" applyNumberFormat="1" applyFont="1" applyFill="1" applyBorder="1" applyAlignment="1" applyProtection="1">
      <alignment horizontal="center" vertical="center"/>
      <protection/>
    </xf>
    <xf numFmtId="164" fontId="9" fillId="0" borderId="48" xfId="0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 applyProtection="1">
      <alignment horizontal="center" vertical="center"/>
      <protection/>
    </xf>
    <xf numFmtId="164" fontId="10" fillId="0" borderId="50" xfId="0" applyNumberFormat="1" applyFont="1" applyFill="1" applyBorder="1" applyAlignment="1" applyProtection="1">
      <alignment horizontal="center" vertical="center" wrapText="1"/>
      <protection/>
    </xf>
    <xf numFmtId="164" fontId="10" fillId="0" borderId="51" xfId="0" applyNumberFormat="1" applyFont="1" applyFill="1" applyBorder="1" applyAlignment="1" applyProtection="1">
      <alignment horizontal="center" vertical="center" wrapText="1"/>
      <protection/>
    </xf>
    <xf numFmtId="164" fontId="10" fillId="0" borderId="37" xfId="0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 applyProtection="1">
      <alignment horizontal="center" vertical="center" wrapText="1"/>
      <protection/>
    </xf>
    <xf numFmtId="164" fontId="10" fillId="0" borderId="29" xfId="0" applyNumberFormat="1" applyFont="1" applyFill="1" applyBorder="1" applyAlignment="1" applyProtection="1">
      <alignment horizontal="left" vertical="center" wrapText="1" indent="1"/>
      <protection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29" xfId="0" applyNumberFormat="1" applyFont="1" applyFill="1" applyBorder="1" applyAlignment="1" applyProtection="1">
      <alignment vertical="center" wrapText="1"/>
      <protection/>
    </xf>
    <xf numFmtId="164" fontId="11" fillId="0" borderId="10" xfId="0" applyNumberFormat="1" applyFont="1" applyFill="1" applyBorder="1" applyAlignment="1" applyProtection="1">
      <alignment vertical="center" wrapText="1"/>
      <protection/>
    </xf>
    <xf numFmtId="164" fontId="11" fillId="0" borderId="11" xfId="0" applyNumberFormat="1" applyFont="1" applyFill="1" applyBorder="1" applyAlignment="1" applyProtection="1">
      <alignment vertical="center" wrapText="1"/>
      <protection/>
    </xf>
    <xf numFmtId="164" fontId="11" fillId="0" borderId="30" xfId="0" applyNumberFormat="1" applyFont="1" applyFill="1" applyBorder="1" applyAlignment="1" applyProtection="1">
      <alignment vertical="center" wrapText="1"/>
      <protection/>
    </xf>
    <xf numFmtId="164" fontId="10" fillId="0" borderId="16" xfId="0" applyNumberFormat="1" applyFont="1" applyFill="1" applyBorder="1" applyAlignment="1" applyProtection="1">
      <alignment horizontal="center" vertical="center" wrapText="1"/>
      <protection/>
    </xf>
    <xf numFmtId="164" fontId="11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32" xfId="0" applyNumberFormat="1" applyFont="1" applyFill="1" applyBorder="1" applyAlignment="1" applyProtection="1">
      <alignment vertical="center" wrapText="1"/>
      <protection locked="0"/>
    </xf>
    <xf numFmtId="164" fontId="11" fillId="0" borderId="16" xfId="0" applyNumberFormat="1" applyFont="1" applyFill="1" applyBorder="1" applyAlignment="1" applyProtection="1">
      <alignment vertical="center" wrapText="1"/>
      <protection locked="0"/>
    </xf>
    <xf numFmtId="164" fontId="11" fillId="0" borderId="32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18" xfId="0" applyNumberFormat="1" applyFont="1" applyFill="1" applyBorder="1" applyAlignment="1" applyProtection="1">
      <alignment horizontal="center" vertical="center" wrapText="1"/>
      <protection/>
    </xf>
    <xf numFmtId="164" fontId="11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52" xfId="0" applyNumberFormat="1" applyFont="1" applyFill="1" applyBorder="1" applyAlignment="1" applyProtection="1">
      <alignment vertical="center" wrapText="1"/>
      <protection locked="0"/>
    </xf>
    <xf numFmtId="164" fontId="11" fillId="0" borderId="18" xfId="0" applyNumberFormat="1" applyFont="1" applyFill="1" applyBorder="1" applyAlignment="1" applyProtection="1">
      <alignment vertical="center" wrapText="1"/>
      <protection locked="0"/>
    </xf>
    <xf numFmtId="164" fontId="11" fillId="0" borderId="52" xfId="0" applyNumberFormat="1" applyFont="1" applyFill="1" applyBorder="1" applyAlignment="1" applyProtection="1">
      <alignment vertical="center" wrapText="1"/>
      <protection/>
    </xf>
    <xf numFmtId="164" fontId="10" fillId="0" borderId="25" xfId="0" applyNumberFormat="1" applyFont="1" applyFill="1" applyBorder="1" applyAlignment="1" applyProtection="1">
      <alignment horizontal="center" vertical="center" wrapText="1"/>
      <protection/>
    </xf>
    <xf numFmtId="164" fontId="11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53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37" xfId="0" applyNumberFormat="1" applyFont="1" applyFill="1" applyBorder="1" applyAlignment="1" applyProtection="1">
      <alignment vertical="center" wrapText="1"/>
      <protection locked="0"/>
    </xf>
    <xf numFmtId="164" fontId="11" fillId="0" borderId="25" xfId="0" applyNumberFormat="1" applyFont="1" applyFill="1" applyBorder="1" applyAlignment="1" applyProtection="1">
      <alignment vertical="center" wrapText="1"/>
      <protection locked="0"/>
    </xf>
    <xf numFmtId="164" fontId="11" fillId="0" borderId="37" xfId="0" applyNumberFormat="1" applyFont="1" applyFill="1" applyBorder="1" applyAlignment="1" applyProtection="1">
      <alignment vertical="center" wrapText="1"/>
      <protection/>
    </xf>
    <xf numFmtId="164" fontId="0" fillId="33" borderId="51" xfId="0" applyNumberFormat="1" applyFont="1" applyFill="1" applyBorder="1" applyAlignment="1" applyProtection="1">
      <alignment horizontal="left" vertical="center" wrapText="1" indent="2"/>
      <protection/>
    </xf>
    <xf numFmtId="0" fontId="0" fillId="0" borderId="0" xfId="0" applyFill="1" applyAlignment="1">
      <alignment horizontal="center" vertical="center" wrapText="1"/>
    </xf>
    <xf numFmtId="164" fontId="24" fillId="0" borderId="0" xfId="0" applyNumberFormat="1" applyFont="1" applyFill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164" fontId="24" fillId="0" borderId="0" xfId="0" applyNumberFormat="1" applyFont="1" applyFill="1" applyAlignment="1">
      <alignment vertical="center" wrapText="1"/>
    </xf>
    <xf numFmtId="164" fontId="8" fillId="0" borderId="0" xfId="0" applyNumberFormat="1" applyFont="1" applyFill="1" applyAlignment="1">
      <alignment horizontal="right" vertical="center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2" fillId="0" borderId="54" xfId="0" applyFont="1" applyFill="1" applyBorder="1" applyAlignment="1" applyProtection="1">
      <alignment horizontal="left" vertical="center" wrapText="1" indent="1"/>
      <protection/>
    </xf>
    <xf numFmtId="164" fontId="11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6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 applyProtection="1">
      <alignment horizontal="left" vertical="center" wrapText="1" indent="1"/>
      <protection/>
    </xf>
    <xf numFmtId="164" fontId="11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4" xfId="0" applyFont="1" applyFill="1" applyBorder="1" applyAlignment="1" applyProtection="1">
      <alignment horizontal="left" vertical="center" wrapText="1" indent="8"/>
      <protection/>
    </xf>
    <xf numFmtId="0" fontId="11" fillId="0" borderId="15" xfId="0" applyFont="1" applyFill="1" applyBorder="1" applyAlignment="1" applyProtection="1">
      <alignment vertical="center" wrapText="1"/>
      <protection locked="0"/>
    </xf>
    <xf numFmtId="0" fontId="11" fillId="0" borderId="17" xfId="0" applyFont="1" applyFill="1" applyBorder="1" applyAlignment="1" applyProtection="1">
      <alignment vertical="center" wrapText="1"/>
      <protection locked="0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 applyProtection="1">
      <alignment vertical="center" wrapText="1"/>
      <protection locked="0"/>
    </xf>
    <xf numFmtId="164" fontId="1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1" xfId="0" applyFont="1" applyFill="1" applyBorder="1" applyAlignment="1" applyProtection="1">
      <alignment vertical="center" wrapText="1"/>
      <protection/>
    </xf>
    <xf numFmtId="164" fontId="10" fillId="0" borderId="43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right" vertical="center" wrapText="1"/>
    </xf>
    <xf numFmtId="0" fontId="4" fillId="0" borderId="0" xfId="57" applyFill="1" applyProtection="1">
      <alignment/>
      <protection/>
    </xf>
    <xf numFmtId="0" fontId="4" fillId="0" borderId="0" xfId="57" applyFill="1" applyProtection="1">
      <alignment/>
      <protection locked="0"/>
    </xf>
    <xf numFmtId="0" fontId="9" fillId="0" borderId="12" xfId="57" applyFont="1" applyFill="1" applyBorder="1" applyAlignment="1" applyProtection="1">
      <alignment horizontal="center" vertical="center" wrapText="1"/>
      <protection/>
    </xf>
    <xf numFmtId="0" fontId="9" fillId="0" borderId="13" xfId="57" applyFont="1" applyFill="1" applyBorder="1" applyAlignment="1" applyProtection="1">
      <alignment horizontal="center" vertical="center"/>
      <protection/>
    </xf>
    <xf numFmtId="0" fontId="9" fillId="0" borderId="55" xfId="57" applyFont="1" applyFill="1" applyBorder="1" applyAlignment="1" applyProtection="1">
      <alignment horizontal="center" vertical="center"/>
      <protection/>
    </xf>
    <xf numFmtId="0" fontId="11" fillId="0" borderId="10" xfId="57" applyFont="1" applyFill="1" applyBorder="1" applyAlignment="1" applyProtection="1">
      <alignment horizontal="left" vertical="center" indent="1"/>
      <protection/>
    </xf>
    <xf numFmtId="0" fontId="4" fillId="0" borderId="0" xfId="57" applyFill="1" applyAlignment="1" applyProtection="1">
      <alignment vertical="center"/>
      <protection/>
    </xf>
    <xf numFmtId="0" fontId="11" fillId="0" borderId="25" xfId="57" applyFont="1" applyFill="1" applyBorder="1" applyAlignment="1" applyProtection="1">
      <alignment horizontal="left" vertical="center" indent="1"/>
      <protection/>
    </xf>
    <xf numFmtId="0" fontId="11" fillId="0" borderId="28" xfId="57" applyFont="1" applyFill="1" applyBorder="1" applyAlignment="1" applyProtection="1">
      <alignment horizontal="left" vertical="center" wrapText="1" indent="1"/>
      <protection/>
    </xf>
    <xf numFmtId="164" fontId="11" fillId="0" borderId="23" xfId="57" applyNumberFormat="1" applyFont="1" applyFill="1" applyBorder="1" applyAlignment="1" applyProtection="1">
      <alignment vertical="center"/>
      <protection locked="0"/>
    </xf>
    <xf numFmtId="0" fontId="11" fillId="0" borderId="16" xfId="57" applyFont="1" applyFill="1" applyBorder="1" applyAlignment="1" applyProtection="1">
      <alignment horizontal="left" vertical="center" indent="1"/>
      <protection/>
    </xf>
    <xf numFmtId="0" fontId="11" fillId="0" borderId="17" xfId="57" applyFont="1" applyFill="1" applyBorder="1" applyAlignment="1" applyProtection="1">
      <alignment horizontal="left" vertical="center" wrapText="1" indent="1"/>
      <protection/>
    </xf>
    <xf numFmtId="164" fontId="11" fillId="0" borderId="15" xfId="57" applyNumberFormat="1" applyFont="1" applyFill="1" applyBorder="1" applyAlignment="1" applyProtection="1">
      <alignment vertical="center"/>
      <protection locked="0"/>
    </xf>
    <xf numFmtId="0" fontId="4" fillId="0" borderId="0" xfId="57" applyFill="1" applyAlignment="1" applyProtection="1">
      <alignment vertical="center"/>
      <protection locked="0"/>
    </xf>
    <xf numFmtId="0" fontId="11" fillId="0" borderId="15" xfId="57" applyFont="1" applyFill="1" applyBorder="1" applyAlignment="1" applyProtection="1">
      <alignment horizontal="left" vertical="center" wrapText="1" indent="1"/>
      <protection/>
    </xf>
    <xf numFmtId="164" fontId="11" fillId="0" borderId="39" xfId="57" applyNumberFormat="1" applyFont="1" applyFill="1" applyBorder="1" applyAlignment="1" applyProtection="1">
      <alignment vertical="center"/>
      <protection/>
    </xf>
    <xf numFmtId="0" fontId="11" fillId="0" borderId="17" xfId="57" applyFont="1" applyFill="1" applyBorder="1" applyAlignment="1" applyProtection="1">
      <alignment horizontal="left" vertical="center" indent="1"/>
      <protection/>
    </xf>
    <xf numFmtId="164" fontId="11" fillId="0" borderId="17" xfId="57" applyNumberFormat="1" applyFont="1" applyFill="1" applyBorder="1" applyAlignment="1" applyProtection="1">
      <alignment vertical="center"/>
      <protection locked="0"/>
    </xf>
    <xf numFmtId="0" fontId="9" fillId="0" borderId="11" xfId="57" applyFont="1" applyFill="1" applyBorder="1" applyAlignment="1" applyProtection="1">
      <alignment horizontal="left" vertical="center" indent="1"/>
      <protection/>
    </xf>
    <xf numFmtId="164" fontId="10" fillId="0" borderId="11" xfId="57" applyNumberFormat="1" applyFont="1" applyFill="1" applyBorder="1" applyAlignment="1" applyProtection="1">
      <alignment vertical="center"/>
      <protection/>
    </xf>
    <xf numFmtId="0" fontId="11" fillId="0" borderId="14" xfId="57" applyFont="1" applyFill="1" applyBorder="1" applyAlignment="1" applyProtection="1">
      <alignment horizontal="left" vertical="center" indent="1"/>
      <protection/>
    </xf>
    <xf numFmtId="0" fontId="11" fillId="0" borderId="15" xfId="57" applyFont="1" applyFill="1" applyBorder="1" applyAlignment="1" applyProtection="1">
      <alignment horizontal="left" vertical="center" indent="1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right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3" fillId="0" borderId="3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vertical="center"/>
    </xf>
    <xf numFmtId="0" fontId="12" fillId="0" borderId="56" xfId="0" applyFont="1" applyFill="1" applyBorder="1" applyAlignment="1" applyProtection="1">
      <alignment horizontal="left" vertical="center" wrapText="1"/>
      <protection locked="0"/>
    </xf>
    <xf numFmtId="164" fontId="12" fillId="0" borderId="57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58" xfId="0" applyFont="1" applyFill="1" applyBorder="1" applyAlignment="1" applyProtection="1">
      <alignment horizontal="left" vertical="center" wrapText="1"/>
      <protection locked="0"/>
    </xf>
    <xf numFmtId="164" fontId="0" fillId="0" borderId="0" xfId="0" applyNumberFormat="1" applyFill="1" applyAlignment="1">
      <alignment/>
    </xf>
    <xf numFmtId="0" fontId="12" fillId="0" borderId="59" xfId="0" applyFont="1" applyFill="1" applyBorder="1" applyAlignment="1" applyProtection="1">
      <alignment horizontal="left" vertical="center" wrapText="1"/>
      <protection locked="0"/>
    </xf>
    <xf numFmtId="0" fontId="14" fillId="0" borderId="10" xfId="0" applyFont="1" applyFill="1" applyBorder="1" applyAlignment="1" applyProtection="1">
      <alignment vertical="center" wrapText="1"/>
      <protection/>
    </xf>
    <xf numFmtId="164" fontId="13" fillId="0" borderId="3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4" fillId="0" borderId="0" xfId="57" applyNumberFormat="1" applyFill="1" applyAlignment="1" applyProtection="1">
      <alignment vertical="center"/>
      <protection/>
    </xf>
    <xf numFmtId="164" fontId="5" fillId="0" borderId="16" xfId="0" applyNumberFormat="1" applyFont="1" applyFill="1" applyBorder="1" applyAlignment="1" applyProtection="1">
      <alignment vertical="top" wrapText="1"/>
      <protection locked="0"/>
    </xf>
    <xf numFmtId="164" fontId="11" fillId="0" borderId="24" xfId="56" applyNumberFormat="1" applyFont="1" applyFill="1" applyBorder="1" applyAlignment="1" applyProtection="1">
      <alignment vertical="center" wrapText="1"/>
      <protection locked="0"/>
    </xf>
    <xf numFmtId="0" fontId="13" fillId="0" borderId="21" xfId="0" applyFont="1" applyBorder="1" applyAlignment="1" applyProtection="1">
      <alignment horizontal="left" vertical="center" wrapText="1" indent="1"/>
      <protection/>
    </xf>
    <xf numFmtId="49" fontId="11" fillId="0" borderId="60" xfId="56" applyNumberFormat="1" applyFont="1" applyFill="1" applyBorder="1" applyAlignment="1" applyProtection="1">
      <alignment horizontal="left" vertical="center" wrapText="1" indent="1"/>
      <protection/>
    </xf>
    <xf numFmtId="0" fontId="12" fillId="0" borderId="60" xfId="0" applyFont="1" applyBorder="1" applyAlignment="1" applyProtection="1">
      <alignment horizontal="left" wrapText="1" indent="1"/>
      <protection/>
    </xf>
    <xf numFmtId="0" fontId="10" fillId="0" borderId="0" xfId="56" applyFont="1" applyFill="1" applyBorder="1" applyAlignment="1" applyProtection="1">
      <alignment horizontal="left" vertical="center" wrapText="1" indent="1"/>
      <protection/>
    </xf>
    <xf numFmtId="164" fontId="16" fillId="0" borderId="6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0" xfId="0" applyNumberFormat="1" applyFont="1" applyFill="1" applyBorder="1" applyAlignment="1" applyProtection="1">
      <alignment horizontal="right" vertical="center" wrapText="1" indent="1"/>
      <protection/>
    </xf>
    <xf numFmtId="164" fontId="10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62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63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64" xfId="0" applyNumberFormat="1" applyFont="1" applyFill="1" applyBorder="1" applyAlignment="1" applyProtection="1">
      <alignment vertical="center" wrapText="1"/>
      <protection/>
    </xf>
    <xf numFmtId="164" fontId="16" fillId="0" borderId="0" xfId="0" applyNumberFormat="1" applyFont="1" applyFill="1" applyBorder="1" applyAlignment="1" applyProtection="1">
      <alignment vertical="center" wrapText="1"/>
      <protection/>
    </xf>
    <xf numFmtId="164" fontId="16" fillId="0" borderId="65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66" xfId="0" applyNumberFormat="1" applyFont="1" applyFill="1" applyBorder="1" applyAlignment="1" applyProtection="1">
      <alignment vertical="center" wrapText="1"/>
      <protection/>
    </xf>
    <xf numFmtId="164" fontId="15" fillId="0" borderId="0" xfId="0" applyNumberFormat="1" applyFont="1" applyFill="1" applyBorder="1" applyAlignment="1" applyProtection="1">
      <alignment textRotation="180"/>
      <protection/>
    </xf>
    <xf numFmtId="164" fontId="10" fillId="0" borderId="55" xfId="56" applyNumberFormat="1" applyFont="1" applyFill="1" applyBorder="1" applyAlignment="1" applyProtection="1">
      <alignment vertical="center" wrapText="1"/>
      <protection locked="0"/>
    </xf>
    <xf numFmtId="164" fontId="10" fillId="0" borderId="67" xfId="56" applyNumberFormat="1" applyFont="1" applyFill="1" applyBorder="1" applyAlignment="1" applyProtection="1">
      <alignment vertical="center" wrapText="1"/>
      <protection/>
    </xf>
    <xf numFmtId="164" fontId="11" fillId="0" borderId="68" xfId="57" applyNumberFormat="1" applyFont="1" applyFill="1" applyBorder="1" applyAlignment="1" applyProtection="1">
      <alignment vertical="center"/>
      <protection locked="0"/>
    </xf>
    <xf numFmtId="164" fontId="11" fillId="0" borderId="35" xfId="57" applyNumberFormat="1" applyFont="1" applyFill="1" applyBorder="1" applyAlignment="1" applyProtection="1">
      <alignment vertical="center"/>
      <protection locked="0"/>
    </xf>
    <xf numFmtId="164" fontId="11" fillId="0" borderId="60" xfId="57" applyNumberFormat="1" applyFont="1" applyFill="1" applyBorder="1" applyAlignment="1" applyProtection="1">
      <alignment vertical="center"/>
      <protection/>
    </xf>
    <xf numFmtId="164" fontId="10" fillId="0" borderId="51" xfId="57" applyNumberFormat="1" applyFont="1" applyFill="1" applyBorder="1" applyAlignment="1" applyProtection="1">
      <alignment vertical="center"/>
      <protection/>
    </xf>
    <xf numFmtId="164" fontId="11" fillId="0" borderId="69" xfId="57" applyNumberFormat="1" applyFont="1" applyFill="1" applyBorder="1" applyAlignment="1" applyProtection="1">
      <alignment vertical="center"/>
      <protection/>
    </xf>
    <xf numFmtId="0" fontId="10" fillId="0" borderId="12" xfId="57" applyFont="1" applyFill="1" applyBorder="1" applyAlignment="1" applyProtection="1">
      <alignment horizontal="left" vertical="center" indent="1"/>
      <protection/>
    </xf>
    <xf numFmtId="0" fontId="0" fillId="0" borderId="0" xfId="57" applyFont="1" applyFill="1" applyBorder="1" applyProtection="1">
      <alignment/>
      <protection/>
    </xf>
    <xf numFmtId="0" fontId="4" fillId="0" borderId="0" xfId="57" applyFill="1" applyBorder="1" applyProtection="1">
      <alignment/>
      <protection locked="0"/>
    </xf>
    <xf numFmtId="0" fontId="4" fillId="0" borderId="0" xfId="57" applyFill="1" applyBorder="1" applyProtection="1">
      <alignment/>
      <protection/>
    </xf>
    <xf numFmtId="0" fontId="9" fillId="0" borderId="13" xfId="57" applyFont="1" applyFill="1" applyBorder="1" applyAlignment="1" applyProtection="1">
      <alignment horizontal="left" vertical="center" indent="1"/>
      <protection/>
    </xf>
    <xf numFmtId="164" fontId="10" fillId="0" borderId="13" xfId="57" applyNumberFormat="1" applyFont="1" applyFill="1" applyBorder="1" applyAlignment="1" applyProtection="1">
      <alignment vertical="center"/>
      <protection/>
    </xf>
    <xf numFmtId="164" fontId="10" fillId="0" borderId="55" xfId="57" applyNumberFormat="1" applyFont="1" applyFill="1" applyBorder="1" applyAlignment="1" applyProtection="1">
      <alignment vertical="center"/>
      <protection/>
    </xf>
    <xf numFmtId="0" fontId="9" fillId="0" borderId="60" xfId="57" applyFont="1" applyFill="1" applyBorder="1" applyAlignment="1" applyProtection="1">
      <alignment horizontal="left" indent="1"/>
      <protection/>
    </xf>
    <xf numFmtId="0" fontId="10" fillId="0" borderId="60" xfId="57" applyFont="1" applyFill="1" applyBorder="1" applyAlignment="1" applyProtection="1">
      <alignment horizontal="left" vertical="center" indent="1"/>
      <protection/>
    </xf>
    <xf numFmtId="1" fontId="10" fillId="0" borderId="60" xfId="57" applyNumberFormat="1" applyFont="1" applyFill="1" applyBorder="1" applyProtection="1">
      <alignment/>
      <protection/>
    </xf>
    <xf numFmtId="0" fontId="14" fillId="0" borderId="55" xfId="0" applyFont="1" applyFill="1" applyBorder="1" applyAlignment="1" applyProtection="1">
      <alignment horizontal="center" vertical="center" wrapText="1"/>
      <protection/>
    </xf>
    <xf numFmtId="1" fontId="11" fillId="0" borderId="33" xfId="0" applyNumberFormat="1" applyFont="1" applyFill="1" applyBorder="1" applyAlignment="1" applyProtection="1">
      <alignment vertical="center" wrapText="1"/>
      <protection/>
    </xf>
    <xf numFmtId="1" fontId="9" fillId="0" borderId="30" xfId="0" applyNumberFormat="1" applyFont="1" applyFill="1" applyBorder="1" applyAlignment="1" applyProtection="1">
      <alignment vertical="center" wrapText="1"/>
      <protection/>
    </xf>
    <xf numFmtId="164" fontId="9" fillId="0" borderId="30" xfId="0" applyNumberFormat="1" applyFont="1" applyFill="1" applyBorder="1" applyAlignment="1" applyProtection="1">
      <alignment horizontal="center" wrapText="1"/>
      <protection/>
    </xf>
    <xf numFmtId="0" fontId="9" fillId="0" borderId="70" xfId="0" applyFont="1" applyFill="1" applyBorder="1" applyAlignment="1" applyProtection="1">
      <alignment horizontal="center" vertical="center" wrapText="1"/>
      <protection/>
    </xf>
    <xf numFmtId="0" fontId="10" fillId="0" borderId="20" xfId="56" applyFont="1" applyFill="1" applyBorder="1" applyAlignment="1" applyProtection="1">
      <alignment horizontal="center" vertical="center" wrapText="1"/>
      <protection/>
    </xf>
    <xf numFmtId="0" fontId="10" fillId="0" borderId="21" xfId="56" applyFont="1" applyFill="1" applyBorder="1" applyAlignment="1" applyProtection="1">
      <alignment horizontal="left" vertical="center" wrapText="1" indent="1"/>
      <protection/>
    </xf>
    <xf numFmtId="164" fontId="10" fillId="0" borderId="43" xfId="56" applyNumberFormat="1" applyFont="1" applyFill="1" applyBorder="1" applyAlignment="1" applyProtection="1">
      <alignment vertical="center" wrapText="1"/>
      <protection/>
    </xf>
    <xf numFmtId="0" fontId="9" fillId="0" borderId="71" xfId="0" applyFont="1" applyFill="1" applyBorder="1" applyAlignment="1" applyProtection="1">
      <alignment horizontal="center" vertical="center" wrapText="1"/>
      <protection/>
    </xf>
    <xf numFmtId="0" fontId="9" fillId="0" borderId="72" xfId="0" applyFont="1" applyFill="1" applyBorder="1" applyAlignment="1" applyProtection="1">
      <alignment horizontal="center" vertical="center" wrapText="1"/>
      <protection/>
    </xf>
    <xf numFmtId="164" fontId="9" fillId="0" borderId="73" xfId="0" applyNumberFormat="1" applyFont="1" applyFill="1" applyBorder="1" applyAlignment="1" applyProtection="1">
      <alignment horizontal="right" vertical="center" wrapText="1" indent="1"/>
      <protection/>
    </xf>
    <xf numFmtId="0" fontId="10" fillId="0" borderId="25" xfId="56" applyFont="1" applyFill="1" applyBorder="1" applyAlignment="1" applyProtection="1">
      <alignment horizontal="center" vertical="center" wrapText="1"/>
      <protection/>
    </xf>
    <xf numFmtId="0" fontId="10" fillId="0" borderId="53" xfId="56" applyFont="1" applyFill="1" applyBorder="1" applyAlignment="1" applyProtection="1">
      <alignment vertical="center" wrapText="1"/>
      <protection/>
    </xf>
    <xf numFmtId="0" fontId="10" fillId="0" borderId="71" xfId="0" applyFont="1" applyFill="1" applyBorder="1" applyAlignment="1" applyProtection="1">
      <alignment horizontal="center" vertical="center" wrapText="1"/>
      <protection/>
    </xf>
    <xf numFmtId="164" fontId="10" fillId="0" borderId="73" xfId="0" applyNumberFormat="1" applyFont="1" applyFill="1" applyBorder="1" applyAlignment="1" applyProtection="1">
      <alignment horizontal="right" vertical="center" wrapText="1" indent="1"/>
      <protection/>
    </xf>
    <xf numFmtId="164" fontId="10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Font="1" applyFill="1" applyBorder="1" applyAlignment="1" applyProtection="1">
      <alignment horizontal="right" vertical="center" wrapText="1" indent="1"/>
      <protection/>
    </xf>
    <xf numFmtId="0" fontId="13" fillId="0" borderId="12" xfId="0" applyFont="1" applyBorder="1" applyAlignment="1" applyProtection="1">
      <alignment horizontal="center" wrapText="1"/>
      <protection/>
    </xf>
    <xf numFmtId="0" fontId="13" fillId="0" borderId="45" xfId="0" applyFont="1" applyBorder="1" applyAlignment="1" applyProtection="1">
      <alignment wrapText="1"/>
      <protection/>
    </xf>
    <xf numFmtId="164" fontId="10" fillId="0" borderId="74" xfId="56" applyNumberFormat="1" applyFont="1" applyFill="1" applyBorder="1" applyAlignment="1" applyProtection="1">
      <alignment vertical="center" wrapText="1"/>
      <protection/>
    </xf>
    <xf numFmtId="0" fontId="13" fillId="0" borderId="60" xfId="0" applyFont="1" applyBorder="1" applyAlignment="1" applyProtection="1">
      <alignment horizontal="center" wrapText="1"/>
      <protection/>
    </xf>
    <xf numFmtId="0" fontId="13" fillId="0" borderId="60" xfId="0" applyFont="1" applyBorder="1" applyAlignment="1" applyProtection="1">
      <alignment wrapText="1"/>
      <protection/>
    </xf>
    <xf numFmtId="164" fontId="10" fillId="0" borderId="60" xfId="56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66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164" fontId="10" fillId="0" borderId="66" xfId="57" applyNumberFormat="1" applyFont="1" applyFill="1" applyBorder="1" applyAlignment="1" applyProtection="1">
      <alignment vertical="center"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0" xfId="0" applyBorder="1" applyAlignment="1">
      <alignment horizontal="center" vertical="center" wrapText="1"/>
    </xf>
    <xf numFmtId="0" fontId="0" fillId="0" borderId="60" xfId="0" applyBorder="1" applyAlignment="1">
      <alignment/>
    </xf>
    <xf numFmtId="0" fontId="28" fillId="0" borderId="60" xfId="0" applyFont="1" applyBorder="1" applyAlignment="1">
      <alignment/>
    </xf>
    <xf numFmtId="0" fontId="4" fillId="0" borderId="60" xfId="0" applyFont="1" applyBorder="1" applyAlignment="1">
      <alignment horizontal="center" vertical="center"/>
    </xf>
    <xf numFmtId="0" fontId="4" fillId="0" borderId="60" xfId="0" applyFont="1" applyBorder="1" applyAlignment="1">
      <alignment horizontal="right"/>
    </xf>
    <xf numFmtId="0" fontId="4" fillId="0" borderId="60" xfId="0" applyFont="1" applyBorder="1" applyAlignment="1">
      <alignment/>
    </xf>
    <xf numFmtId="6" fontId="0" fillId="0" borderId="0" xfId="0" applyNumberFormat="1" applyAlignment="1">
      <alignment horizontal="center" vertical="center"/>
    </xf>
    <xf numFmtId="164" fontId="10" fillId="0" borderId="21" xfId="0" applyNumberFormat="1" applyFont="1" applyFill="1" applyBorder="1" applyAlignment="1" applyProtection="1">
      <alignment horizontal="right" vertical="center" wrapText="1"/>
      <protection/>
    </xf>
    <xf numFmtId="166" fontId="0" fillId="0" borderId="60" xfId="40" applyNumberFormat="1" applyBorder="1" applyAlignment="1">
      <alignment/>
    </xf>
    <xf numFmtId="166" fontId="0" fillId="0" borderId="0" xfId="40" applyNumberFormat="1" applyAlignment="1">
      <alignment/>
    </xf>
    <xf numFmtId="164" fontId="5" fillId="0" borderId="24" xfId="0" applyNumberFormat="1" applyFont="1" applyFill="1" applyBorder="1" applyAlignment="1" applyProtection="1">
      <alignment vertical="center" wrapText="1"/>
      <protection locked="0"/>
    </xf>
    <xf numFmtId="164" fontId="5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60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right"/>
    </xf>
    <xf numFmtId="164" fontId="5" fillId="0" borderId="17" xfId="0" applyNumberFormat="1" applyFont="1" applyFill="1" applyBorder="1" applyAlignment="1" applyProtection="1">
      <alignment vertical="center"/>
      <protection locked="0"/>
    </xf>
    <xf numFmtId="164" fontId="9" fillId="0" borderId="51" xfId="0" applyNumberFormat="1" applyFont="1" applyFill="1" applyBorder="1" applyAlignment="1" applyProtection="1">
      <alignment horizontal="center" vertical="center" wrapText="1"/>
      <protection/>
    </xf>
    <xf numFmtId="164" fontId="9" fillId="0" borderId="47" xfId="0" applyNumberFormat="1" applyFont="1" applyFill="1" applyBorder="1" applyAlignment="1" applyProtection="1">
      <alignment horizontal="center" vertical="center" wrapText="1"/>
      <protection/>
    </xf>
    <xf numFmtId="164" fontId="16" fillId="0" borderId="6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5" xfId="0" applyNumberFormat="1" applyFont="1" applyFill="1" applyBorder="1" applyAlignment="1" applyProtection="1">
      <alignment horizontal="right" vertical="center" wrapText="1"/>
      <protection locked="0"/>
    </xf>
    <xf numFmtId="164" fontId="5" fillId="0" borderId="35" xfId="0" applyNumberFormat="1" applyFont="1" applyFill="1" applyBorder="1" applyAlignment="1" applyProtection="1">
      <alignment horizontal="right" vertical="center" wrapText="1"/>
      <protection locked="0"/>
    </xf>
    <xf numFmtId="164" fontId="9" fillId="0" borderId="75" xfId="0" applyNumberFormat="1" applyFont="1" applyFill="1" applyBorder="1" applyAlignment="1" applyProtection="1">
      <alignment horizontal="center" vertical="center" wrapText="1"/>
      <protection/>
    </xf>
    <xf numFmtId="164" fontId="9" fillId="0" borderId="51" xfId="0" applyNumberFormat="1" applyFont="1" applyFill="1" applyBorder="1" applyAlignment="1" applyProtection="1">
      <alignment vertical="center" wrapText="1"/>
      <protection/>
    </xf>
    <xf numFmtId="0" fontId="9" fillId="0" borderId="51" xfId="56" applyFont="1" applyFill="1" applyBorder="1" applyAlignment="1" applyProtection="1">
      <alignment horizontal="center" vertical="center" wrapText="1"/>
      <protection/>
    </xf>
    <xf numFmtId="0" fontId="10" fillId="0" borderId="45" xfId="56" applyFont="1" applyFill="1" applyBorder="1" applyAlignment="1" applyProtection="1">
      <alignment horizontal="center" vertical="center" wrapText="1"/>
      <protection/>
    </xf>
    <xf numFmtId="164" fontId="10" fillId="0" borderId="51" xfId="56" applyNumberFormat="1" applyFont="1" applyFill="1" applyBorder="1" applyAlignment="1" applyProtection="1">
      <alignment vertical="center" wrapText="1"/>
      <protection/>
    </xf>
    <xf numFmtId="164" fontId="11" fillId="0" borderId="68" xfId="56" applyNumberFormat="1" applyFont="1" applyFill="1" applyBorder="1" applyAlignment="1" applyProtection="1">
      <alignment vertical="center" wrapText="1"/>
      <protection locked="0"/>
    </xf>
    <xf numFmtId="164" fontId="11" fillId="0" borderId="44" xfId="56" applyNumberFormat="1" applyFont="1" applyFill="1" applyBorder="1" applyAlignment="1" applyProtection="1">
      <alignment vertical="center" wrapText="1"/>
      <protection locked="0"/>
    </xf>
    <xf numFmtId="164" fontId="11" fillId="0" borderId="68" xfId="56" applyNumberFormat="1" applyFont="1" applyFill="1" applyBorder="1" applyAlignment="1" applyProtection="1">
      <alignment vertical="center" wrapText="1"/>
      <protection/>
    </xf>
    <xf numFmtId="164" fontId="11" fillId="0" borderId="35" xfId="56" applyNumberFormat="1" applyFont="1" applyFill="1" applyBorder="1" applyAlignment="1" applyProtection="1">
      <alignment vertical="center" wrapText="1"/>
      <protection locked="0"/>
    </xf>
    <xf numFmtId="164" fontId="11" fillId="0" borderId="76" xfId="56" applyNumberFormat="1" applyFont="1" applyFill="1" applyBorder="1" applyAlignment="1" applyProtection="1">
      <alignment vertical="center" wrapText="1"/>
      <protection locked="0"/>
    </xf>
    <xf numFmtId="164" fontId="10" fillId="0" borderId="51" xfId="56" applyNumberFormat="1" applyFont="1" applyFill="1" applyBorder="1" applyAlignment="1" applyProtection="1">
      <alignment vertical="center" wrapText="1"/>
      <protection locked="0"/>
    </xf>
    <xf numFmtId="0" fontId="9" fillId="0" borderId="47" xfId="56" applyFont="1" applyFill="1" applyBorder="1" applyAlignment="1" applyProtection="1">
      <alignment horizontal="center" vertical="center" wrapText="1"/>
      <protection/>
    </xf>
    <xf numFmtId="0" fontId="10" fillId="0" borderId="77" xfId="56" applyFont="1" applyFill="1" applyBorder="1" applyAlignment="1" applyProtection="1">
      <alignment horizontal="center" vertical="center" wrapText="1"/>
      <protection/>
    </xf>
    <xf numFmtId="164" fontId="10" fillId="0" borderId="47" xfId="56" applyNumberFormat="1" applyFont="1" applyFill="1" applyBorder="1" applyAlignment="1" applyProtection="1">
      <alignment vertical="center" wrapText="1"/>
      <protection/>
    </xf>
    <xf numFmtId="164" fontId="11" fillId="0" borderId="54" xfId="56" applyNumberFormat="1" applyFont="1" applyFill="1" applyBorder="1" applyAlignment="1" applyProtection="1">
      <alignment vertical="center" wrapText="1"/>
      <protection locked="0"/>
    </xf>
    <xf numFmtId="164" fontId="11" fillId="0" borderId="78" xfId="56" applyNumberFormat="1" applyFont="1" applyFill="1" applyBorder="1" applyAlignment="1" applyProtection="1">
      <alignment vertical="center" wrapText="1"/>
      <protection locked="0"/>
    </xf>
    <xf numFmtId="164" fontId="11" fillId="0" borderId="54" xfId="56" applyNumberFormat="1" applyFont="1" applyFill="1" applyBorder="1" applyAlignment="1" applyProtection="1">
      <alignment vertical="center" wrapText="1"/>
      <protection/>
    </xf>
    <xf numFmtId="164" fontId="10" fillId="0" borderId="47" xfId="56" applyNumberFormat="1" applyFont="1" applyFill="1" applyBorder="1" applyAlignment="1" applyProtection="1">
      <alignment vertical="center" wrapText="1"/>
      <protection locked="0"/>
    </xf>
    <xf numFmtId="0" fontId="11" fillId="0" borderId="60" xfId="56" applyFont="1" applyFill="1" applyBorder="1" applyProtection="1">
      <alignment/>
      <protection/>
    </xf>
    <xf numFmtId="0" fontId="0" fillId="0" borderId="60" xfId="56" applyFont="1" applyFill="1" applyBorder="1" applyProtection="1">
      <alignment/>
      <protection/>
    </xf>
    <xf numFmtId="0" fontId="0" fillId="0" borderId="69" xfId="56" applyFont="1" applyFill="1" applyBorder="1" applyProtection="1">
      <alignment/>
      <protection/>
    </xf>
    <xf numFmtId="0" fontId="0" fillId="0" borderId="79" xfId="56" applyFont="1" applyFill="1" applyBorder="1" applyProtection="1">
      <alignment/>
      <protection/>
    </xf>
    <xf numFmtId="0" fontId="0" fillId="0" borderId="66" xfId="56" applyFont="1" applyFill="1" applyBorder="1" applyProtection="1">
      <alignment/>
      <protection/>
    </xf>
    <xf numFmtId="0" fontId="11" fillId="0" borderId="66" xfId="56" applyFont="1" applyFill="1" applyBorder="1" applyProtection="1">
      <alignment/>
      <protection/>
    </xf>
    <xf numFmtId="0" fontId="9" fillId="0" borderId="66" xfId="56" applyFont="1" applyFill="1" applyBorder="1" applyAlignment="1" applyProtection="1">
      <alignment horizontal="center" vertical="center" wrapText="1"/>
      <protection/>
    </xf>
    <xf numFmtId="0" fontId="0" fillId="0" borderId="80" xfId="56" applyFont="1" applyFill="1" applyBorder="1" applyProtection="1">
      <alignment/>
      <protection/>
    </xf>
    <xf numFmtId="0" fontId="0" fillId="0" borderId="67" xfId="56" applyFont="1" applyFill="1" applyBorder="1" applyProtection="1">
      <alignment/>
      <protection/>
    </xf>
    <xf numFmtId="0" fontId="4" fillId="0" borderId="66" xfId="56" applyFill="1" applyBorder="1" applyProtection="1">
      <alignment/>
      <protection/>
    </xf>
    <xf numFmtId="164" fontId="11" fillId="0" borderId="49" xfId="56" applyNumberFormat="1" applyFont="1" applyFill="1" applyBorder="1" applyAlignment="1" applyProtection="1">
      <alignment vertical="center" wrapText="1"/>
      <protection locked="0"/>
    </xf>
    <xf numFmtId="164" fontId="13" fillId="0" borderId="51" xfId="0" applyNumberFormat="1" applyFont="1" applyBorder="1" applyAlignment="1" applyProtection="1">
      <alignment vertical="center" wrapText="1"/>
      <protection/>
    </xf>
    <xf numFmtId="164" fontId="11" fillId="0" borderId="81" xfId="56" applyNumberFormat="1" applyFont="1" applyFill="1" applyBorder="1" applyAlignment="1" applyProtection="1">
      <alignment vertical="center" wrapText="1"/>
      <protection locked="0"/>
    </xf>
    <xf numFmtId="164" fontId="13" fillId="0" borderId="47" xfId="0" applyNumberFormat="1" applyFont="1" applyBorder="1" applyAlignment="1" applyProtection="1">
      <alignment vertical="center" wrapText="1"/>
      <protection/>
    </xf>
    <xf numFmtId="0" fontId="11" fillId="0" borderId="74" xfId="56" applyFont="1" applyFill="1" applyBorder="1" applyProtection="1">
      <alignment/>
      <protection/>
    </xf>
    <xf numFmtId="0" fontId="4" fillId="0" borderId="60" xfId="56" applyFill="1" applyBorder="1" applyProtection="1">
      <alignment/>
      <protection/>
    </xf>
    <xf numFmtId="0" fontId="4" fillId="0" borderId="79" xfId="56" applyFill="1" applyBorder="1" applyProtection="1">
      <alignment/>
      <protection/>
    </xf>
    <xf numFmtId="0" fontId="4" fillId="0" borderId="69" xfId="56" applyFill="1" applyBorder="1" applyProtection="1">
      <alignment/>
      <protection/>
    </xf>
    <xf numFmtId="0" fontId="11" fillId="0" borderId="79" xfId="56" applyFont="1" applyFill="1" applyBorder="1" applyProtection="1">
      <alignment/>
      <protection/>
    </xf>
    <xf numFmtId="164" fontId="14" fillId="0" borderId="66" xfId="0" applyNumberFormat="1" applyFont="1" applyBorder="1" applyAlignment="1" applyProtection="1">
      <alignment vertical="center" wrapText="1"/>
      <protection/>
    </xf>
    <xf numFmtId="0" fontId="10" fillId="0" borderId="51" xfId="56" applyFont="1" applyFill="1" applyBorder="1" applyAlignment="1" applyProtection="1">
      <alignment horizontal="left" vertical="center" wrapText="1" indent="1"/>
      <protection/>
    </xf>
    <xf numFmtId="0" fontId="11" fillId="0" borderId="82" xfId="56" applyFont="1" applyFill="1" applyBorder="1" applyAlignment="1" applyProtection="1">
      <alignment horizontal="left" vertical="center" wrapText="1" indent="1"/>
      <protection/>
    </xf>
    <xf numFmtId="0" fontId="11" fillId="0" borderId="35" xfId="56" applyFont="1" applyFill="1" applyBorder="1" applyAlignment="1" applyProtection="1">
      <alignment horizontal="left" vertical="center" wrapText="1" indent="1"/>
      <protection/>
    </xf>
    <xf numFmtId="0" fontId="11" fillId="0" borderId="76" xfId="56" applyFont="1" applyFill="1" applyBorder="1" applyAlignment="1" applyProtection="1">
      <alignment horizontal="left" vertical="center" wrapText="1" indent="1"/>
      <protection/>
    </xf>
    <xf numFmtId="164" fontId="11" fillId="0" borderId="53" xfId="56" applyNumberFormat="1" applyFont="1" applyFill="1" applyBorder="1" applyAlignment="1" applyProtection="1">
      <alignment vertical="center" wrapText="1"/>
      <protection locked="0"/>
    </xf>
    <xf numFmtId="164" fontId="11" fillId="0" borderId="83" xfId="56" applyNumberFormat="1" applyFont="1" applyFill="1" applyBorder="1" applyAlignment="1" applyProtection="1">
      <alignment vertical="center" wrapText="1"/>
      <protection locked="0"/>
    </xf>
    <xf numFmtId="164" fontId="11" fillId="0" borderId="60" xfId="56" applyNumberFormat="1" applyFont="1" applyFill="1" applyBorder="1" applyAlignment="1" applyProtection="1">
      <alignment vertical="center" wrapText="1"/>
      <protection locked="0"/>
    </xf>
    <xf numFmtId="0" fontId="10" fillId="0" borderId="45" xfId="56" applyFont="1" applyFill="1" applyBorder="1" applyAlignment="1" applyProtection="1">
      <alignment vertical="center" wrapText="1"/>
      <protection/>
    </xf>
    <xf numFmtId="164" fontId="11" fillId="0" borderId="79" xfId="56" applyNumberFormat="1" applyFont="1" applyFill="1" applyBorder="1" applyAlignment="1" applyProtection="1">
      <alignment vertical="center" wrapText="1"/>
      <protection locked="0"/>
    </xf>
    <xf numFmtId="164" fontId="10" fillId="0" borderId="66" xfId="56" applyNumberFormat="1" applyFont="1" applyFill="1" applyBorder="1" applyAlignment="1" applyProtection="1">
      <alignment vertical="center" wrapText="1"/>
      <protection/>
    </xf>
    <xf numFmtId="164" fontId="10" fillId="0" borderId="47" xfId="0" applyNumberFormat="1" applyFont="1" applyFill="1" applyBorder="1" applyAlignment="1" applyProtection="1">
      <alignment horizontal="center" vertical="center" wrapText="1"/>
      <protection/>
    </xf>
    <xf numFmtId="164" fontId="11" fillId="0" borderId="54" xfId="0" applyNumberFormat="1" applyFont="1" applyFill="1" applyBorder="1" applyAlignment="1" applyProtection="1">
      <alignment vertical="center" wrapText="1"/>
      <protection locked="0"/>
    </xf>
    <xf numFmtId="164" fontId="11" fillId="0" borderId="24" xfId="0" applyNumberFormat="1" applyFont="1" applyFill="1" applyBorder="1" applyAlignment="1" applyProtection="1">
      <alignment vertical="center" wrapText="1"/>
      <protection locked="0"/>
    </xf>
    <xf numFmtId="164" fontId="11" fillId="0" borderId="76" xfId="0" applyNumberFormat="1" applyFont="1" applyFill="1" applyBorder="1" applyAlignment="1" applyProtection="1">
      <alignment vertical="center" wrapText="1"/>
      <protection locked="0"/>
    </xf>
    <xf numFmtId="164" fontId="11" fillId="0" borderId="78" xfId="0" applyNumberFormat="1" applyFont="1" applyFill="1" applyBorder="1" applyAlignment="1" applyProtection="1">
      <alignment vertical="center" wrapText="1"/>
      <protection locked="0"/>
    </xf>
    <xf numFmtId="164" fontId="10" fillId="0" borderId="47" xfId="0" applyNumberFormat="1" applyFont="1" applyFill="1" applyBorder="1" applyAlignment="1" applyProtection="1">
      <alignment vertical="center" wrapText="1"/>
      <protection/>
    </xf>
    <xf numFmtId="164" fontId="17" fillId="0" borderId="83" xfId="0" applyNumberFormat="1" applyFont="1" applyFill="1" applyBorder="1" applyAlignment="1" applyProtection="1">
      <alignment vertical="center" wrapText="1"/>
      <protection/>
    </xf>
    <xf numFmtId="164" fontId="11" fillId="0" borderId="83" xfId="0" applyNumberFormat="1" applyFont="1" applyFill="1" applyBorder="1" applyAlignment="1" applyProtection="1">
      <alignment vertical="center" wrapText="1"/>
      <protection locked="0"/>
    </xf>
    <xf numFmtId="164" fontId="17" fillId="0" borderId="24" xfId="0" applyNumberFormat="1" applyFont="1" applyFill="1" applyBorder="1" applyAlignment="1" applyProtection="1">
      <alignment vertical="center" wrapText="1"/>
      <protection/>
    </xf>
    <xf numFmtId="164" fontId="10" fillId="0" borderId="77" xfId="0" applyNumberFormat="1" applyFont="1" applyFill="1" applyBorder="1" applyAlignment="1" applyProtection="1">
      <alignment vertical="center" wrapText="1"/>
      <protection/>
    </xf>
    <xf numFmtId="164" fontId="16" fillId="0" borderId="72" xfId="0" applyNumberFormat="1" applyFont="1" applyFill="1" applyBorder="1" applyAlignment="1" applyProtection="1">
      <alignment vertical="center" wrapText="1"/>
      <protection/>
    </xf>
    <xf numFmtId="164" fontId="11" fillId="0" borderId="68" xfId="0" applyNumberFormat="1" applyFont="1" applyFill="1" applyBorder="1" applyAlignment="1" applyProtection="1">
      <alignment vertical="center" wrapText="1"/>
      <protection locked="0"/>
    </xf>
    <xf numFmtId="164" fontId="11" fillId="0" borderId="44" xfId="0" applyNumberFormat="1" applyFont="1" applyFill="1" applyBorder="1" applyAlignment="1" applyProtection="1">
      <alignment vertical="center" wrapText="1"/>
      <protection locked="0"/>
    </xf>
    <xf numFmtId="164" fontId="10" fillId="0" borderId="51" xfId="0" applyNumberFormat="1" applyFont="1" applyFill="1" applyBorder="1" applyAlignment="1" applyProtection="1">
      <alignment vertical="center" wrapText="1"/>
      <protection/>
    </xf>
    <xf numFmtId="164" fontId="11" fillId="0" borderId="53" xfId="0" applyNumberFormat="1" applyFont="1" applyFill="1" applyBorder="1" applyAlignment="1" applyProtection="1">
      <alignment vertical="center" wrapText="1"/>
      <protection locked="0"/>
    </xf>
    <xf numFmtId="164" fontId="10" fillId="0" borderId="45" xfId="0" applyNumberFormat="1" applyFont="1" applyFill="1" applyBorder="1" applyAlignment="1" applyProtection="1">
      <alignment vertical="center" wrapText="1"/>
      <protection/>
    </xf>
    <xf numFmtId="164" fontId="16" fillId="0" borderId="71" xfId="0" applyNumberFormat="1" applyFont="1" applyFill="1" applyBorder="1" applyAlignment="1" applyProtection="1">
      <alignment vertical="center" wrapText="1"/>
      <protection/>
    </xf>
    <xf numFmtId="164" fontId="11" fillId="0" borderId="84" xfId="0" applyNumberFormat="1" applyFont="1" applyFill="1" applyBorder="1" applyAlignment="1" applyProtection="1">
      <alignment vertical="center" wrapText="1"/>
      <protection locked="0"/>
    </xf>
    <xf numFmtId="164" fontId="11" fillId="0" borderId="85" xfId="0" applyNumberFormat="1" applyFont="1" applyFill="1" applyBorder="1" applyAlignment="1" applyProtection="1">
      <alignment vertical="center" wrapText="1"/>
      <protection locked="0"/>
    </xf>
    <xf numFmtId="164" fontId="11" fillId="0" borderId="86" xfId="0" applyNumberFormat="1" applyFont="1" applyFill="1" applyBorder="1" applyAlignment="1" applyProtection="1">
      <alignment vertical="center" wrapText="1"/>
      <protection locked="0"/>
    </xf>
    <xf numFmtId="164" fontId="10" fillId="0" borderId="87" xfId="0" applyNumberFormat="1" applyFont="1" applyFill="1" applyBorder="1" applyAlignment="1" applyProtection="1">
      <alignment vertical="center" wrapText="1"/>
      <protection/>
    </xf>
    <xf numFmtId="164" fontId="11" fillId="0" borderId="46" xfId="0" applyNumberFormat="1" applyFont="1" applyFill="1" applyBorder="1" applyAlignment="1" applyProtection="1">
      <alignment vertical="center" wrapText="1"/>
      <protection locked="0"/>
    </xf>
    <xf numFmtId="164" fontId="10" fillId="0" borderId="88" xfId="0" applyNumberFormat="1" applyFont="1" applyFill="1" applyBorder="1" applyAlignment="1" applyProtection="1">
      <alignment vertical="center" wrapText="1"/>
      <protection/>
    </xf>
    <xf numFmtId="164" fontId="16" fillId="0" borderId="73" xfId="0" applyNumberFormat="1" applyFont="1" applyFill="1" applyBorder="1" applyAlignment="1" applyProtection="1">
      <alignment vertical="center" wrapText="1"/>
      <protection/>
    </xf>
    <xf numFmtId="164" fontId="15" fillId="0" borderId="60" xfId="0" applyNumberFormat="1" applyFont="1" applyFill="1" applyBorder="1" applyAlignment="1" applyProtection="1">
      <alignment textRotation="180"/>
      <protection/>
    </xf>
    <xf numFmtId="164" fontId="9" fillId="0" borderId="20" xfId="0" applyNumberFormat="1" applyFont="1" applyFill="1" applyBorder="1" applyAlignment="1" applyProtection="1">
      <alignment horizontal="center" vertical="center" wrapText="1"/>
      <protection/>
    </xf>
    <xf numFmtId="164" fontId="9" fillId="0" borderId="43" xfId="0" applyNumberFormat="1" applyFont="1" applyFill="1" applyBorder="1" applyAlignment="1" applyProtection="1">
      <alignment horizontal="center" vertical="center" wrapText="1"/>
      <protection/>
    </xf>
    <xf numFmtId="164" fontId="9" fillId="0" borderId="71" xfId="0" applyNumberFormat="1" applyFont="1" applyFill="1" applyBorder="1" applyAlignment="1" applyProtection="1">
      <alignment vertical="center" wrapText="1"/>
      <protection/>
    </xf>
    <xf numFmtId="164" fontId="9" fillId="0" borderId="72" xfId="0" applyNumberFormat="1" applyFont="1" applyFill="1" applyBorder="1" applyAlignment="1" applyProtection="1">
      <alignment vertical="center" wrapText="1"/>
      <protection/>
    </xf>
    <xf numFmtId="164" fontId="15" fillId="0" borderId="72" xfId="0" applyNumberFormat="1" applyFont="1" applyFill="1" applyBorder="1" applyAlignment="1" applyProtection="1">
      <alignment textRotation="180"/>
      <protection/>
    </xf>
    <xf numFmtId="164" fontId="0" fillId="0" borderId="73" xfId="0" applyNumberFormat="1" applyFill="1" applyBorder="1" applyAlignment="1" applyProtection="1">
      <alignment vertical="center" wrapText="1"/>
      <protection/>
    </xf>
    <xf numFmtId="164" fontId="10" fillId="0" borderId="87" xfId="0" applyNumberFormat="1" applyFont="1" applyFill="1" applyBorder="1" applyAlignment="1" applyProtection="1">
      <alignment horizontal="center" vertical="center" wrapText="1"/>
      <protection/>
    </xf>
    <xf numFmtId="164" fontId="9" fillId="0" borderId="38" xfId="0" applyNumberFormat="1" applyFont="1" applyFill="1" applyBorder="1" applyAlignment="1" applyProtection="1">
      <alignment horizontal="center" vertical="center" wrapText="1"/>
      <protection/>
    </xf>
    <xf numFmtId="164" fontId="15" fillId="0" borderId="79" xfId="0" applyNumberFormat="1" applyFont="1" applyFill="1" applyBorder="1" applyAlignment="1" applyProtection="1">
      <alignment textRotation="180"/>
      <protection/>
    </xf>
    <xf numFmtId="164" fontId="10" fillId="0" borderId="66" xfId="0" applyNumberFormat="1" applyFont="1" applyFill="1" applyBorder="1" applyAlignment="1" applyProtection="1">
      <alignment horizontal="center" vertical="center" wrapText="1"/>
      <protection/>
    </xf>
    <xf numFmtId="164" fontId="15" fillId="0" borderId="69" xfId="0" applyNumberFormat="1" applyFont="1" applyFill="1" applyBorder="1" applyAlignment="1" applyProtection="1">
      <alignment textRotation="180"/>
      <protection/>
    </xf>
    <xf numFmtId="164" fontId="15" fillId="0" borderId="66" xfId="0" applyNumberFormat="1" applyFont="1" applyFill="1" applyBorder="1" applyAlignment="1" applyProtection="1">
      <alignment textRotation="180"/>
      <protection/>
    </xf>
    <xf numFmtId="164" fontId="10" fillId="0" borderId="66" xfId="0" applyNumberFormat="1" applyFont="1" applyFill="1" applyBorder="1" applyAlignment="1" applyProtection="1">
      <alignment vertical="center" wrapText="1"/>
      <protection/>
    </xf>
    <xf numFmtId="164" fontId="9" fillId="0" borderId="35" xfId="0" applyNumberFormat="1" applyFont="1" applyFill="1" applyBorder="1" applyAlignment="1" applyProtection="1">
      <alignment vertical="center" wrapText="1"/>
      <protection locked="0"/>
    </xf>
    <xf numFmtId="164" fontId="9" fillId="0" borderId="47" xfId="0" applyNumberFormat="1" applyFont="1" applyFill="1" applyBorder="1" applyAlignment="1" applyProtection="1">
      <alignment vertical="center" wrapText="1"/>
      <protection/>
    </xf>
    <xf numFmtId="164" fontId="9" fillId="0" borderId="66" xfId="0" applyNumberFormat="1" applyFont="1" applyFill="1" applyBorder="1" applyAlignment="1" applyProtection="1">
      <alignment vertical="center" wrapText="1"/>
      <protection/>
    </xf>
    <xf numFmtId="1" fontId="11" fillId="0" borderId="33" xfId="0" applyNumberFormat="1" applyFont="1" applyFill="1" applyBorder="1" applyAlignment="1" applyProtection="1">
      <alignment horizontal="right" vertical="center" wrapText="1"/>
      <protection/>
    </xf>
    <xf numFmtId="49" fontId="11" fillId="0" borderId="33" xfId="0" applyNumberFormat="1" applyFont="1" applyFill="1" applyBorder="1" applyAlignment="1" applyProtection="1">
      <alignment horizontal="right" vertical="center" wrapText="1"/>
      <protection/>
    </xf>
    <xf numFmtId="49" fontId="5" fillId="0" borderId="33" xfId="0" applyNumberFormat="1" applyFont="1" applyFill="1" applyBorder="1" applyAlignment="1" applyProtection="1">
      <alignment horizontal="right" vertical="center" wrapText="1"/>
      <protection/>
    </xf>
    <xf numFmtId="164" fontId="5" fillId="0" borderId="33" xfId="0" applyNumberFormat="1" applyFont="1" applyFill="1" applyBorder="1" applyAlignment="1" applyProtection="1">
      <alignment horizontal="right" vertical="center" wrapText="1"/>
      <protection/>
    </xf>
    <xf numFmtId="164" fontId="6" fillId="0" borderId="0" xfId="56" applyNumberFormat="1" applyFont="1" applyFill="1" applyBorder="1" applyAlignment="1" applyProtection="1">
      <alignment horizontal="center" vertical="center"/>
      <protection/>
    </xf>
    <xf numFmtId="164" fontId="7" fillId="0" borderId="40" xfId="56" applyNumberFormat="1" applyFont="1" applyFill="1" applyBorder="1" applyAlignment="1" applyProtection="1">
      <alignment horizontal="left" vertical="center"/>
      <protection/>
    </xf>
    <xf numFmtId="164" fontId="7" fillId="0" borderId="40" xfId="56" applyNumberFormat="1" applyFont="1" applyFill="1" applyBorder="1" applyAlignment="1" applyProtection="1">
      <alignment horizontal="left"/>
      <protection/>
    </xf>
    <xf numFmtId="0" fontId="6" fillId="0" borderId="0" xfId="56" applyFont="1" applyFill="1" applyBorder="1" applyAlignment="1" applyProtection="1">
      <alignment horizontal="center"/>
      <protection/>
    </xf>
    <xf numFmtId="164" fontId="7" fillId="0" borderId="0" xfId="56" applyNumberFormat="1" applyFont="1" applyFill="1" applyBorder="1" applyAlignment="1" applyProtection="1">
      <alignment horizontal="left" vertical="center"/>
      <protection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164" fontId="0" fillId="0" borderId="40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Border="1" applyAlignment="1" applyProtection="1">
      <alignment horizontal="center" vertical="center" wrapText="1"/>
      <protection/>
    </xf>
    <xf numFmtId="164" fontId="6" fillId="0" borderId="0" xfId="0" applyNumberFormat="1" applyFont="1" applyFill="1" applyBorder="1" applyAlignment="1" applyProtection="1">
      <alignment horizontal="center" vertical="center" wrapText="1"/>
      <protection/>
    </xf>
    <xf numFmtId="164" fontId="9" fillId="0" borderId="29" xfId="0" applyNumberFormat="1" applyFont="1" applyFill="1" applyBorder="1" applyAlignment="1" applyProtection="1">
      <alignment horizontal="center" vertical="center" wrapText="1"/>
      <protection/>
    </xf>
    <xf numFmtId="164" fontId="9" fillId="0" borderId="50" xfId="0" applyNumberFormat="1" applyFont="1" applyFill="1" applyBorder="1" applyAlignment="1" applyProtection="1">
      <alignment horizontal="center" vertical="center" wrapText="1"/>
      <protection/>
    </xf>
    <xf numFmtId="164" fontId="9" fillId="0" borderId="8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0" fillId="0" borderId="89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91" xfId="0" applyBorder="1" applyAlignment="1">
      <alignment horizontal="center"/>
    </xf>
    <xf numFmtId="0" fontId="16" fillId="0" borderId="0" xfId="0" applyFont="1" applyAlignment="1">
      <alignment horizontal="center"/>
    </xf>
    <xf numFmtId="164" fontId="6" fillId="0" borderId="0" xfId="0" applyNumberFormat="1" applyFont="1" applyFill="1" applyBorder="1" applyAlignment="1">
      <alignment horizontal="center" vertical="center" wrapText="1"/>
    </xf>
    <xf numFmtId="164" fontId="20" fillId="0" borderId="0" xfId="56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16" fillId="0" borderId="12" xfId="56" applyFont="1" applyFill="1" applyBorder="1" applyAlignment="1">
      <alignment horizontal="center" vertical="center" wrapText="1"/>
      <protection/>
    </xf>
    <xf numFmtId="0" fontId="16" fillId="0" borderId="13" xfId="56" applyFont="1" applyFill="1" applyBorder="1" applyAlignment="1">
      <alignment horizontal="center" vertical="center" wrapText="1"/>
      <protection/>
    </xf>
    <xf numFmtId="0" fontId="16" fillId="0" borderId="23" xfId="56" applyFont="1" applyFill="1" applyBorder="1" applyAlignment="1">
      <alignment horizontal="center" vertical="center" wrapText="1"/>
      <protection/>
    </xf>
    <xf numFmtId="0" fontId="16" fillId="0" borderId="55" xfId="56" applyFont="1" applyFill="1" applyBorder="1" applyAlignment="1">
      <alignment horizontal="center" vertical="center" wrapText="1"/>
      <protection/>
    </xf>
    <xf numFmtId="0" fontId="9" fillId="0" borderId="10" xfId="56" applyFont="1" applyFill="1" applyBorder="1" applyAlignment="1" applyProtection="1">
      <alignment horizontal="left"/>
      <protection/>
    </xf>
    <xf numFmtId="0" fontId="11" fillId="0" borderId="92" xfId="56" applyFont="1" applyFill="1" applyBorder="1" applyAlignment="1">
      <alignment horizontal="justify" vertical="center" wrapText="1"/>
      <protection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left"/>
      <protection locked="0"/>
    </xf>
    <xf numFmtId="164" fontId="9" fillId="0" borderId="29" xfId="0" applyNumberFormat="1" applyFont="1" applyFill="1" applyBorder="1" applyAlignment="1" applyProtection="1">
      <alignment horizontal="left" vertical="center" wrapText="1" indent="2"/>
      <protection/>
    </xf>
    <xf numFmtId="164" fontId="9" fillId="0" borderId="29" xfId="0" applyNumberFormat="1" applyFont="1" applyFill="1" applyBorder="1" applyAlignment="1" applyProtection="1">
      <alignment horizontal="center" vertical="center"/>
      <protection/>
    </xf>
    <xf numFmtId="164" fontId="9" fillId="0" borderId="93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Border="1" applyAlignment="1">
      <alignment horizontal="center" wrapText="1"/>
    </xf>
    <xf numFmtId="0" fontId="11" fillId="0" borderId="92" xfId="0" applyFont="1" applyFill="1" applyBorder="1" applyAlignment="1">
      <alignment horizontal="justify" vertical="center" wrapText="1"/>
    </xf>
    <xf numFmtId="0" fontId="6" fillId="0" borderId="0" xfId="57" applyFont="1" applyFill="1" applyBorder="1" applyAlignment="1" applyProtection="1">
      <alignment horizontal="center"/>
      <protection/>
    </xf>
    <xf numFmtId="0" fontId="7" fillId="0" borderId="30" xfId="57" applyFont="1" applyFill="1" applyBorder="1" applyAlignment="1" applyProtection="1">
      <alignment horizontal="left" vertical="center" indent="1"/>
      <protection/>
    </xf>
    <xf numFmtId="0" fontId="7" fillId="0" borderId="55" xfId="57" applyFont="1" applyFill="1" applyBorder="1" applyAlignment="1" applyProtection="1">
      <alignment horizontal="left" vertical="center" indent="1"/>
      <protection/>
    </xf>
    <xf numFmtId="0" fontId="7" fillId="0" borderId="43" xfId="57" applyFont="1" applyFill="1" applyBorder="1" applyAlignment="1" applyProtection="1">
      <alignment horizontal="left" vertical="center" indent="1"/>
      <protection/>
    </xf>
    <xf numFmtId="0" fontId="26" fillId="0" borderId="0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Normál_SEGED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2:H150"/>
  <sheetViews>
    <sheetView view="pageLayout" zoomScaleNormal="120" zoomScaleSheetLayoutView="100" workbookViewId="0" topLeftCell="A1">
      <selection activeCell="A2" sqref="A2:C2"/>
    </sheetView>
  </sheetViews>
  <sheetFormatPr defaultColWidth="9.375" defaultRowHeight="12.75"/>
  <cols>
    <col min="1" max="1" width="9.50390625" style="1" customWidth="1"/>
    <col min="2" max="2" width="74.00390625" style="1" customWidth="1"/>
    <col min="3" max="3" width="12.625" style="2" customWidth="1"/>
    <col min="4" max="4" width="10.50390625" style="3" customWidth="1"/>
    <col min="5" max="5" width="12.625" style="2" customWidth="1"/>
    <col min="6" max="6" width="13.125" style="3" customWidth="1"/>
    <col min="7" max="16384" width="9.375" style="3" customWidth="1"/>
  </cols>
  <sheetData>
    <row r="2" spans="1:5" ht="15.75" customHeight="1">
      <c r="A2" s="538" t="s">
        <v>0</v>
      </c>
      <c r="B2" s="538"/>
      <c r="C2" s="538"/>
      <c r="E2" s="3"/>
    </row>
    <row r="3" spans="1:5" ht="15.75" customHeight="1" thickBot="1">
      <c r="A3" s="539" t="s">
        <v>1</v>
      </c>
      <c r="B3" s="539"/>
      <c r="C3" s="4"/>
      <c r="E3" s="4"/>
    </row>
    <row r="4" spans="1:6" ht="37.5" customHeight="1" thickBot="1">
      <c r="A4" s="5" t="s">
        <v>2</v>
      </c>
      <c r="B4" s="6" t="s">
        <v>3</v>
      </c>
      <c r="C4" s="447" t="s">
        <v>455</v>
      </c>
      <c r="D4" s="469" t="s">
        <v>489</v>
      </c>
      <c r="E4" s="456" t="s">
        <v>488</v>
      </c>
      <c r="F4" s="7"/>
    </row>
    <row r="5" spans="1:5" s="10" customFormat="1" ht="12" customHeight="1" thickBot="1">
      <c r="A5" s="8" t="s">
        <v>4</v>
      </c>
      <c r="B5" s="9" t="s">
        <v>5</v>
      </c>
      <c r="C5" s="448" t="s">
        <v>6</v>
      </c>
      <c r="D5" s="468"/>
      <c r="E5" s="457" t="s">
        <v>6</v>
      </c>
    </row>
    <row r="6" spans="1:5" s="13" customFormat="1" ht="12" customHeight="1" thickBot="1">
      <c r="A6" s="11" t="s">
        <v>4</v>
      </c>
      <c r="B6" s="12" t="s">
        <v>7</v>
      </c>
      <c r="C6" s="449">
        <f>+C7+C8+C9+C10+C11+C12</f>
        <v>22228932</v>
      </c>
      <c r="D6" s="467"/>
      <c r="E6" s="458">
        <f>+E7+E8+E9+E10+E11+E12</f>
        <v>22228932</v>
      </c>
    </row>
    <row r="7" spans="1:5" s="13" customFormat="1" ht="12" customHeight="1">
      <c r="A7" s="14" t="s">
        <v>8</v>
      </c>
      <c r="B7" s="15" t="s">
        <v>9</v>
      </c>
      <c r="C7" s="450">
        <v>15304932</v>
      </c>
      <c r="D7" s="466"/>
      <c r="E7" s="459">
        <f>C7+D7</f>
        <v>15304932</v>
      </c>
    </row>
    <row r="8" spans="1:5" s="13" customFormat="1" ht="12" customHeight="1">
      <c r="A8" s="16" t="s">
        <v>10</v>
      </c>
      <c r="B8" s="17" t="s">
        <v>11</v>
      </c>
      <c r="C8" s="450"/>
      <c r="D8" s="464"/>
      <c r="E8" s="459">
        <f>C8+D8</f>
        <v>0</v>
      </c>
    </row>
    <row r="9" spans="1:5" s="13" customFormat="1" ht="12" customHeight="1">
      <c r="A9" s="16" t="s">
        <v>12</v>
      </c>
      <c r="B9" s="17" t="s">
        <v>13</v>
      </c>
      <c r="C9" s="450">
        <v>5124000</v>
      </c>
      <c r="D9" s="464"/>
      <c r="E9" s="459">
        <f>C9+D9</f>
        <v>5124000</v>
      </c>
    </row>
    <row r="10" spans="1:5" s="13" customFormat="1" ht="12" customHeight="1">
      <c r="A10" s="16" t="s">
        <v>14</v>
      </c>
      <c r="B10" s="17" t="s">
        <v>15</v>
      </c>
      <c r="C10" s="450">
        <v>1800000</v>
      </c>
      <c r="D10" s="464"/>
      <c r="E10" s="459">
        <f>C10+D10</f>
        <v>1800000</v>
      </c>
    </row>
    <row r="11" spans="1:5" s="13" customFormat="1" ht="12" customHeight="1">
      <c r="A11" s="16" t="s">
        <v>16</v>
      </c>
      <c r="B11" s="17" t="s">
        <v>17</v>
      </c>
      <c r="C11" s="450"/>
      <c r="D11" s="464"/>
      <c r="E11" s="459"/>
    </row>
    <row r="12" spans="1:5" s="13" customFormat="1" ht="12" customHeight="1" thickBot="1">
      <c r="A12" s="18" t="s">
        <v>18</v>
      </c>
      <c r="B12" s="19" t="s">
        <v>19</v>
      </c>
      <c r="C12" s="450"/>
      <c r="D12" s="465"/>
      <c r="E12" s="459"/>
    </row>
    <row r="13" spans="1:5" s="13" customFormat="1" ht="12" customHeight="1" thickBot="1">
      <c r="A13" s="11" t="s">
        <v>5</v>
      </c>
      <c r="B13" s="20" t="s">
        <v>20</v>
      </c>
      <c r="C13" s="449">
        <f>+C14+C15+C16+C17+C18</f>
        <v>542000</v>
      </c>
      <c r="D13" s="467"/>
      <c r="E13" s="458">
        <f>+E14+E15+E16+E17+E18</f>
        <v>542000</v>
      </c>
    </row>
    <row r="14" spans="1:5" s="13" customFormat="1" ht="12" customHeight="1">
      <c r="A14" s="14" t="s">
        <v>21</v>
      </c>
      <c r="B14" s="15" t="s">
        <v>22</v>
      </c>
      <c r="C14" s="450"/>
      <c r="D14" s="466"/>
      <c r="E14" s="459"/>
    </row>
    <row r="15" spans="1:5" s="13" customFormat="1" ht="12" customHeight="1">
      <c r="A15" s="16" t="s">
        <v>23</v>
      </c>
      <c r="B15" s="17" t="s">
        <v>24</v>
      </c>
      <c r="C15" s="450"/>
      <c r="D15" s="464"/>
      <c r="E15" s="459"/>
    </row>
    <row r="16" spans="1:5" s="13" customFormat="1" ht="12" customHeight="1">
      <c r="A16" s="16" t="s">
        <v>25</v>
      </c>
      <c r="B16" s="17" t="s">
        <v>26</v>
      </c>
      <c r="C16" s="450"/>
      <c r="D16" s="464"/>
      <c r="E16" s="459"/>
    </row>
    <row r="17" spans="1:5" s="13" customFormat="1" ht="12" customHeight="1">
      <c r="A17" s="16" t="s">
        <v>27</v>
      </c>
      <c r="B17" s="17" t="s">
        <v>28</v>
      </c>
      <c r="C17" s="450"/>
      <c r="D17" s="464"/>
      <c r="E17" s="459"/>
    </row>
    <row r="18" spans="1:5" s="13" customFormat="1" ht="12" customHeight="1">
      <c r="A18" s="16" t="s">
        <v>29</v>
      </c>
      <c r="B18" s="17" t="s">
        <v>30</v>
      </c>
      <c r="C18" s="450">
        <v>542000</v>
      </c>
      <c r="D18" s="464"/>
      <c r="E18" s="459">
        <v>542000</v>
      </c>
    </row>
    <row r="19" spans="1:5" s="13" customFormat="1" ht="12" customHeight="1" thickBot="1">
      <c r="A19" s="18" t="s">
        <v>31</v>
      </c>
      <c r="B19" s="19" t="s">
        <v>32</v>
      </c>
      <c r="C19" s="451"/>
      <c r="D19" s="465"/>
      <c r="E19" s="460"/>
    </row>
    <row r="20" spans="1:5" s="13" customFormat="1" ht="12" customHeight="1" thickBot="1">
      <c r="A20" s="11" t="s">
        <v>6</v>
      </c>
      <c r="B20" s="12" t="s">
        <v>33</v>
      </c>
      <c r="C20" s="449">
        <f>+C21+C22+C23+C24+C25</f>
        <v>0</v>
      </c>
      <c r="D20" s="467"/>
      <c r="E20" s="458">
        <f>+E21+E22+E23+E24+E25</f>
        <v>0</v>
      </c>
    </row>
    <row r="21" spans="1:5" s="13" customFormat="1" ht="12" customHeight="1">
      <c r="A21" s="14" t="s">
        <v>34</v>
      </c>
      <c r="B21" s="15" t="s">
        <v>35</v>
      </c>
      <c r="C21" s="450"/>
      <c r="D21" s="466"/>
      <c r="E21" s="459"/>
    </row>
    <row r="22" spans="1:5" s="13" customFormat="1" ht="12" customHeight="1">
      <c r="A22" s="16" t="s">
        <v>36</v>
      </c>
      <c r="B22" s="17" t="s">
        <v>37</v>
      </c>
      <c r="C22" s="450"/>
      <c r="D22" s="464"/>
      <c r="E22" s="459"/>
    </row>
    <row r="23" spans="1:5" s="13" customFormat="1" ht="12" customHeight="1">
      <c r="A23" s="16" t="s">
        <v>38</v>
      </c>
      <c r="B23" s="17" t="s">
        <v>39</v>
      </c>
      <c r="C23" s="450"/>
      <c r="D23" s="464"/>
      <c r="E23" s="459"/>
    </row>
    <row r="24" spans="1:5" s="13" customFormat="1" ht="12" customHeight="1">
      <c r="A24" s="16" t="s">
        <v>40</v>
      </c>
      <c r="B24" s="17" t="s">
        <v>41</v>
      </c>
      <c r="C24" s="450"/>
      <c r="D24" s="464"/>
      <c r="E24" s="459"/>
    </row>
    <row r="25" spans="1:5" s="13" customFormat="1" ht="12" customHeight="1">
      <c r="A25" s="16" t="s">
        <v>42</v>
      </c>
      <c r="B25" s="17" t="s">
        <v>43</v>
      </c>
      <c r="C25" s="450"/>
      <c r="D25" s="464"/>
      <c r="E25" s="459"/>
    </row>
    <row r="26" spans="1:5" s="13" customFormat="1" ht="12" customHeight="1" thickBot="1">
      <c r="A26" s="18" t="s">
        <v>44</v>
      </c>
      <c r="B26" s="19" t="s">
        <v>45</v>
      </c>
      <c r="C26" s="451"/>
      <c r="D26" s="465"/>
      <c r="E26" s="460"/>
    </row>
    <row r="27" spans="1:5" s="13" customFormat="1" ht="12" customHeight="1" thickBot="1">
      <c r="A27" s="11" t="s">
        <v>46</v>
      </c>
      <c r="B27" s="12" t="s">
        <v>47</v>
      </c>
      <c r="C27" s="449">
        <f>C28+C31+C32+C33</f>
        <v>12585000</v>
      </c>
      <c r="D27" s="467"/>
      <c r="E27" s="458">
        <f>E28+E31+E32+E33</f>
        <v>12585000</v>
      </c>
    </row>
    <row r="28" spans="1:5" s="13" customFormat="1" ht="12" customHeight="1">
      <c r="A28" s="14" t="s">
        <v>48</v>
      </c>
      <c r="B28" s="15" t="s">
        <v>49</v>
      </c>
      <c r="C28" s="452">
        <f>C29+C30</f>
        <v>10525000</v>
      </c>
      <c r="D28" s="466"/>
      <c r="E28" s="461">
        <f>E29+E30</f>
        <v>10525000</v>
      </c>
    </row>
    <row r="29" spans="1:5" s="13" customFormat="1" ht="12" customHeight="1">
      <c r="A29" s="16" t="s">
        <v>50</v>
      </c>
      <c r="B29" s="17" t="s">
        <v>51</v>
      </c>
      <c r="C29" s="452">
        <v>4525000</v>
      </c>
      <c r="D29" s="464"/>
      <c r="E29" s="461">
        <v>4525000</v>
      </c>
    </row>
    <row r="30" spans="1:5" s="13" customFormat="1" ht="12" customHeight="1">
      <c r="A30" s="16" t="s">
        <v>52</v>
      </c>
      <c r="B30" s="17" t="s">
        <v>53</v>
      </c>
      <c r="C30" s="452">
        <v>6000000</v>
      </c>
      <c r="D30" s="464"/>
      <c r="E30" s="461">
        <v>6000000</v>
      </c>
    </row>
    <row r="31" spans="1:5" s="13" customFormat="1" ht="12" customHeight="1">
      <c r="A31" s="16" t="s">
        <v>54</v>
      </c>
      <c r="B31" s="17" t="s">
        <v>55</v>
      </c>
      <c r="C31" s="452">
        <v>1900000</v>
      </c>
      <c r="D31" s="464"/>
      <c r="E31" s="461">
        <v>1900000</v>
      </c>
    </row>
    <row r="32" spans="1:5" s="13" customFormat="1" ht="12" customHeight="1">
      <c r="A32" s="16" t="s">
        <v>56</v>
      </c>
      <c r="B32" s="17" t="s">
        <v>57</v>
      </c>
      <c r="C32" s="452"/>
      <c r="D32" s="464"/>
      <c r="E32" s="461"/>
    </row>
    <row r="33" spans="1:5" s="13" customFormat="1" ht="12" customHeight="1" thickBot="1">
      <c r="A33" s="18" t="s">
        <v>58</v>
      </c>
      <c r="B33" s="19" t="s">
        <v>59</v>
      </c>
      <c r="C33" s="452">
        <v>160000</v>
      </c>
      <c r="D33" s="465"/>
      <c r="E33" s="461">
        <v>160000</v>
      </c>
    </row>
    <row r="34" spans="1:5" s="13" customFormat="1" ht="12" customHeight="1" thickBot="1">
      <c r="A34" s="11" t="s">
        <v>60</v>
      </c>
      <c r="B34" s="12" t="s">
        <v>61</v>
      </c>
      <c r="C34" s="449">
        <f>SUM(C35:C44)</f>
        <v>2532068</v>
      </c>
      <c r="D34" s="467"/>
      <c r="E34" s="458">
        <f>SUM(E35:E44)</f>
        <v>2712149</v>
      </c>
    </row>
    <row r="35" spans="1:5" s="13" customFormat="1" ht="12" customHeight="1">
      <c r="A35" s="14" t="s">
        <v>62</v>
      </c>
      <c r="B35" s="15" t="s">
        <v>63</v>
      </c>
      <c r="C35" s="450"/>
      <c r="D35" s="466"/>
      <c r="E35" s="459"/>
    </row>
    <row r="36" spans="1:5" s="13" customFormat="1" ht="12" customHeight="1">
      <c r="A36" s="16" t="s">
        <v>64</v>
      </c>
      <c r="B36" s="17" t="s">
        <v>65</v>
      </c>
      <c r="C36" s="450">
        <v>571068</v>
      </c>
      <c r="D36" s="464">
        <v>180081</v>
      </c>
      <c r="E36" s="459">
        <v>751149</v>
      </c>
    </row>
    <row r="37" spans="1:5" s="13" customFormat="1" ht="12" customHeight="1">
      <c r="A37" s="16" t="s">
        <v>66</v>
      </c>
      <c r="B37" s="17" t="s">
        <v>67</v>
      </c>
      <c r="C37" s="450"/>
      <c r="D37" s="464"/>
      <c r="E37" s="459"/>
    </row>
    <row r="38" spans="1:5" s="13" customFormat="1" ht="12" customHeight="1">
      <c r="A38" s="16" t="s">
        <v>68</v>
      </c>
      <c r="B38" s="17" t="s">
        <v>69</v>
      </c>
      <c r="C38" s="450">
        <v>1161000</v>
      </c>
      <c r="D38" s="464"/>
      <c r="E38" s="459">
        <v>1161000</v>
      </c>
    </row>
    <row r="39" spans="1:5" s="13" customFormat="1" ht="12" customHeight="1">
      <c r="A39" s="16" t="s">
        <v>70</v>
      </c>
      <c r="B39" s="17" t="s">
        <v>71</v>
      </c>
      <c r="C39" s="450">
        <v>660000</v>
      </c>
      <c r="D39" s="464"/>
      <c r="E39" s="459">
        <v>660000</v>
      </c>
    </row>
    <row r="40" spans="1:5" s="13" customFormat="1" ht="12" customHeight="1">
      <c r="A40" s="16" t="s">
        <v>72</v>
      </c>
      <c r="B40" s="17" t="s">
        <v>73</v>
      </c>
      <c r="C40" s="450"/>
      <c r="D40" s="464"/>
      <c r="E40" s="459"/>
    </row>
    <row r="41" spans="1:5" s="13" customFormat="1" ht="12" customHeight="1">
      <c r="A41" s="16" t="s">
        <v>74</v>
      </c>
      <c r="B41" s="17" t="s">
        <v>75</v>
      </c>
      <c r="C41" s="450"/>
      <c r="D41" s="464"/>
      <c r="E41" s="459"/>
    </row>
    <row r="42" spans="1:5" s="13" customFormat="1" ht="12" customHeight="1">
      <c r="A42" s="16" t="s">
        <v>76</v>
      </c>
      <c r="B42" s="17" t="s">
        <v>77</v>
      </c>
      <c r="C42" s="450"/>
      <c r="D42" s="464"/>
      <c r="E42" s="459"/>
    </row>
    <row r="43" spans="1:5" s="13" customFormat="1" ht="12" customHeight="1">
      <c r="A43" s="16" t="s">
        <v>78</v>
      </c>
      <c r="B43" s="17" t="s">
        <v>79</v>
      </c>
      <c r="C43" s="450"/>
      <c r="D43" s="464"/>
      <c r="E43" s="459"/>
    </row>
    <row r="44" spans="1:5" s="13" customFormat="1" ht="12" customHeight="1" thickBot="1">
      <c r="A44" s="18" t="s">
        <v>80</v>
      </c>
      <c r="B44" s="19" t="s">
        <v>81</v>
      </c>
      <c r="C44" s="450">
        <v>140000</v>
      </c>
      <c r="D44" s="465"/>
      <c r="E44" s="459">
        <v>140000</v>
      </c>
    </row>
    <row r="45" spans="1:5" s="13" customFormat="1" ht="12" customHeight="1" thickBot="1">
      <c r="A45" s="11" t="s">
        <v>82</v>
      </c>
      <c r="B45" s="12" t="s">
        <v>83</v>
      </c>
      <c r="C45" s="449">
        <f>SUM(C46:C50)</f>
        <v>0</v>
      </c>
      <c r="D45" s="467"/>
      <c r="E45" s="458">
        <f>SUM(E46:E50)</f>
        <v>0</v>
      </c>
    </row>
    <row r="46" spans="1:5" s="13" customFormat="1" ht="12" customHeight="1">
      <c r="A46" s="14" t="s">
        <v>84</v>
      </c>
      <c r="B46" s="15" t="s">
        <v>85</v>
      </c>
      <c r="C46" s="450"/>
      <c r="D46" s="466"/>
      <c r="E46" s="459"/>
    </row>
    <row r="47" spans="1:5" s="13" customFormat="1" ht="12" customHeight="1">
      <c r="A47" s="16" t="s">
        <v>86</v>
      </c>
      <c r="B47" s="17" t="s">
        <v>87</v>
      </c>
      <c r="C47" s="450"/>
      <c r="D47" s="464"/>
      <c r="E47" s="459"/>
    </row>
    <row r="48" spans="1:5" s="13" customFormat="1" ht="12" customHeight="1">
      <c r="A48" s="16" t="s">
        <v>88</v>
      </c>
      <c r="B48" s="17" t="s">
        <v>89</v>
      </c>
      <c r="C48" s="450"/>
      <c r="D48" s="464"/>
      <c r="E48" s="459"/>
    </row>
    <row r="49" spans="1:5" s="13" customFormat="1" ht="12" customHeight="1">
      <c r="A49" s="16" t="s">
        <v>90</v>
      </c>
      <c r="B49" s="17" t="s">
        <v>91</v>
      </c>
      <c r="C49" s="450"/>
      <c r="D49" s="464"/>
      <c r="E49" s="459"/>
    </row>
    <row r="50" spans="1:5" s="13" customFormat="1" ht="12" customHeight="1" thickBot="1">
      <c r="A50" s="18" t="s">
        <v>92</v>
      </c>
      <c r="B50" s="19" t="s">
        <v>93</v>
      </c>
      <c r="C50" s="450"/>
      <c r="D50" s="465"/>
      <c r="E50" s="459"/>
    </row>
    <row r="51" spans="1:5" s="13" customFormat="1" ht="12" customHeight="1" thickBot="1">
      <c r="A51" s="11" t="s">
        <v>94</v>
      </c>
      <c r="B51" s="12" t="s">
        <v>95</v>
      </c>
      <c r="C51" s="449">
        <f>SUM(C52:C54)</f>
        <v>0</v>
      </c>
      <c r="D51" s="467"/>
      <c r="E51" s="458">
        <f>SUM(E52:E54)</f>
        <v>0</v>
      </c>
    </row>
    <row r="52" spans="1:5" s="13" customFormat="1" ht="12" customHeight="1">
      <c r="A52" s="14" t="s">
        <v>96</v>
      </c>
      <c r="B52" s="15" t="s">
        <v>97</v>
      </c>
      <c r="C52" s="450"/>
      <c r="D52" s="466"/>
      <c r="E52" s="459"/>
    </row>
    <row r="53" spans="1:5" s="13" customFormat="1" ht="12" customHeight="1">
      <c r="A53" s="16" t="s">
        <v>98</v>
      </c>
      <c r="B53" s="17" t="s">
        <v>99</v>
      </c>
      <c r="C53" s="453"/>
      <c r="D53" s="464"/>
      <c r="E53" s="356"/>
    </row>
    <row r="54" spans="1:5" s="13" customFormat="1" ht="12" customHeight="1">
      <c r="A54" s="16" t="s">
        <v>100</v>
      </c>
      <c r="B54" s="17" t="s">
        <v>101</v>
      </c>
      <c r="C54" s="453"/>
      <c r="D54" s="464"/>
      <c r="E54" s="356"/>
    </row>
    <row r="55" spans="1:5" s="13" customFormat="1" ht="12" customHeight="1" thickBot="1">
      <c r="A55" s="18" t="s">
        <v>102</v>
      </c>
      <c r="B55" s="19" t="s">
        <v>103</v>
      </c>
      <c r="C55" s="453"/>
      <c r="D55" s="465"/>
      <c r="E55" s="356"/>
    </row>
    <row r="56" spans="1:5" s="13" customFormat="1" ht="12" customHeight="1" thickBot="1">
      <c r="A56" s="11" t="s">
        <v>104</v>
      </c>
      <c r="B56" s="20" t="s">
        <v>105</v>
      </c>
      <c r="C56" s="449">
        <f>SUM(C57:C59)</f>
        <v>0</v>
      </c>
      <c r="D56" s="467"/>
      <c r="E56" s="458">
        <f>SUM(E57:E59)</f>
        <v>0</v>
      </c>
    </row>
    <row r="57" spans="1:5" s="13" customFormat="1" ht="12" customHeight="1">
      <c r="A57" s="14" t="s">
        <v>106</v>
      </c>
      <c r="B57" s="15" t="s">
        <v>107</v>
      </c>
      <c r="C57" s="453"/>
      <c r="D57" s="466"/>
      <c r="E57" s="356"/>
    </row>
    <row r="58" spans="1:5" s="13" customFormat="1" ht="12" customHeight="1">
      <c r="A58" s="16" t="s">
        <v>108</v>
      </c>
      <c r="B58" s="17" t="s">
        <v>109</v>
      </c>
      <c r="C58" s="453"/>
      <c r="D58" s="464"/>
      <c r="E58" s="356"/>
    </row>
    <row r="59" spans="1:5" s="13" customFormat="1" ht="12" customHeight="1">
      <c r="A59" s="16" t="s">
        <v>110</v>
      </c>
      <c r="B59" s="17" t="s">
        <v>111</v>
      </c>
      <c r="C59" s="453"/>
      <c r="D59" s="464"/>
      <c r="E59" s="356"/>
    </row>
    <row r="60" spans="1:5" s="13" customFormat="1" ht="12" customHeight="1" thickBot="1">
      <c r="A60" s="18" t="s">
        <v>112</v>
      </c>
      <c r="B60" s="19" t="s">
        <v>113</v>
      </c>
      <c r="C60" s="453"/>
      <c r="D60" s="465"/>
      <c r="E60" s="356"/>
    </row>
    <row r="61" spans="1:5" s="13" customFormat="1" ht="12" customHeight="1" thickBot="1">
      <c r="A61" s="11" t="s">
        <v>114</v>
      </c>
      <c r="B61" s="12" t="s">
        <v>115</v>
      </c>
      <c r="C61" s="449">
        <f>C6+C13+C20+C27+C34+C45+C51+C56</f>
        <v>37888000</v>
      </c>
      <c r="D61" s="467"/>
      <c r="E61" s="458">
        <f>E6+E13+E20+E27+E34+E45+E51+E56</f>
        <v>38068081</v>
      </c>
    </row>
    <row r="62" spans="1:5" s="13" customFormat="1" ht="12" customHeight="1" thickBot="1">
      <c r="A62" s="21" t="s">
        <v>116</v>
      </c>
      <c r="B62" s="20" t="s">
        <v>117</v>
      </c>
      <c r="C62" s="449">
        <f>SUM(C63:C65)</f>
        <v>0</v>
      </c>
      <c r="D62" s="467"/>
      <c r="E62" s="458">
        <f>SUM(E63:E65)</f>
        <v>0</v>
      </c>
    </row>
    <row r="63" spans="1:5" s="13" customFormat="1" ht="12" customHeight="1">
      <c r="A63" s="14" t="s">
        <v>118</v>
      </c>
      <c r="B63" s="15" t="s">
        <v>119</v>
      </c>
      <c r="C63" s="453"/>
      <c r="D63" s="466"/>
      <c r="E63" s="356"/>
    </row>
    <row r="64" spans="1:5" s="13" customFormat="1" ht="12" customHeight="1">
      <c r="A64" s="16" t="s">
        <v>120</v>
      </c>
      <c r="B64" s="17" t="s">
        <v>121</v>
      </c>
      <c r="C64" s="453"/>
      <c r="D64" s="464"/>
      <c r="E64" s="356"/>
    </row>
    <row r="65" spans="1:5" s="13" customFormat="1" ht="12" customHeight="1" thickBot="1">
      <c r="A65" s="18" t="s">
        <v>122</v>
      </c>
      <c r="B65" s="22" t="s">
        <v>123</v>
      </c>
      <c r="C65" s="453"/>
      <c r="D65" s="465"/>
      <c r="E65" s="356"/>
    </row>
    <row r="66" spans="1:5" s="13" customFormat="1" ht="12" customHeight="1" thickBot="1">
      <c r="A66" s="21" t="s">
        <v>124</v>
      </c>
      <c r="B66" s="20" t="s">
        <v>125</v>
      </c>
      <c r="C66" s="449">
        <f>SUM(C67:C70)</f>
        <v>0</v>
      </c>
      <c r="D66" s="467"/>
      <c r="E66" s="458">
        <f>SUM(E67:E70)</f>
        <v>0</v>
      </c>
    </row>
    <row r="67" spans="1:5" s="13" customFormat="1" ht="12" customHeight="1">
      <c r="A67" s="14" t="s">
        <v>126</v>
      </c>
      <c r="B67" s="15" t="s">
        <v>127</v>
      </c>
      <c r="C67" s="453"/>
      <c r="D67" s="466"/>
      <c r="E67" s="356"/>
    </row>
    <row r="68" spans="1:5" s="13" customFormat="1" ht="12" customHeight="1">
      <c r="A68" s="16" t="s">
        <v>128</v>
      </c>
      <c r="B68" s="17" t="s">
        <v>129</v>
      </c>
      <c r="C68" s="453"/>
      <c r="D68" s="464"/>
      <c r="E68" s="356"/>
    </row>
    <row r="69" spans="1:5" s="13" customFormat="1" ht="12" customHeight="1">
      <c r="A69" s="16" t="s">
        <v>130</v>
      </c>
      <c r="B69" s="17" t="s">
        <v>131</v>
      </c>
      <c r="C69" s="453"/>
      <c r="D69" s="464"/>
      <c r="E69" s="356"/>
    </row>
    <row r="70" spans="1:5" s="13" customFormat="1" ht="12" customHeight="1" thickBot="1">
      <c r="A70" s="18" t="s">
        <v>132</v>
      </c>
      <c r="B70" s="19" t="s">
        <v>133</v>
      </c>
      <c r="C70" s="453"/>
      <c r="D70" s="465"/>
      <c r="E70" s="356"/>
    </row>
    <row r="71" spans="1:5" s="13" customFormat="1" ht="12" customHeight="1" thickBot="1">
      <c r="A71" s="21" t="s">
        <v>134</v>
      </c>
      <c r="B71" s="20" t="s">
        <v>135</v>
      </c>
      <c r="C71" s="449">
        <f>SUM(C72:C73)</f>
        <v>47237000</v>
      </c>
      <c r="D71" s="467"/>
      <c r="E71" s="458">
        <f>SUM(E72:E73)</f>
        <v>47056919</v>
      </c>
    </row>
    <row r="72" spans="1:5" s="13" customFormat="1" ht="12" customHeight="1">
      <c r="A72" s="14" t="s">
        <v>136</v>
      </c>
      <c r="B72" s="15" t="s">
        <v>137</v>
      </c>
      <c r="C72" s="453">
        <v>47237000</v>
      </c>
      <c r="D72" s="466">
        <v>-180081</v>
      </c>
      <c r="E72" s="356">
        <v>47056919</v>
      </c>
    </row>
    <row r="73" spans="1:5" s="13" customFormat="1" ht="12" customHeight="1" thickBot="1">
      <c r="A73" s="18" t="s">
        <v>138</v>
      </c>
      <c r="B73" s="19" t="s">
        <v>139</v>
      </c>
      <c r="C73" s="453"/>
      <c r="D73" s="465"/>
      <c r="E73" s="356"/>
    </row>
    <row r="74" spans="1:5" s="13" customFormat="1" ht="12" customHeight="1" thickBot="1">
      <c r="A74" s="21" t="s">
        <v>140</v>
      </c>
      <c r="B74" s="20" t="s">
        <v>141</v>
      </c>
      <c r="C74" s="449">
        <f>SUM(C75:C77)</f>
        <v>0</v>
      </c>
      <c r="D74" s="467"/>
      <c r="E74" s="458">
        <f>SUM(E75:E77)</f>
        <v>0</v>
      </c>
    </row>
    <row r="75" spans="1:5" s="13" customFormat="1" ht="12" customHeight="1">
      <c r="A75" s="14" t="s">
        <v>142</v>
      </c>
      <c r="B75" s="15" t="s">
        <v>143</v>
      </c>
      <c r="C75" s="453"/>
      <c r="D75" s="466"/>
      <c r="E75" s="356"/>
    </row>
    <row r="76" spans="1:5" s="13" customFormat="1" ht="12" customHeight="1">
      <c r="A76" s="18" t="s">
        <v>144</v>
      </c>
      <c r="B76" s="19" t="s">
        <v>145</v>
      </c>
      <c r="C76" s="453"/>
      <c r="D76" s="464"/>
      <c r="E76" s="356"/>
    </row>
    <row r="77" spans="1:5" s="13" customFormat="1" ht="12" customHeight="1" thickBot="1">
      <c r="A77" s="358" t="s">
        <v>146</v>
      </c>
      <c r="B77" s="359" t="s">
        <v>147</v>
      </c>
      <c r="C77" s="454"/>
      <c r="D77" s="464"/>
      <c r="E77" s="356"/>
    </row>
    <row r="78" spans="1:5" s="13" customFormat="1" ht="12" customHeight="1" thickBot="1">
      <c r="A78" s="27" t="s">
        <v>148</v>
      </c>
      <c r="B78" s="357" t="s">
        <v>149</v>
      </c>
      <c r="C78" s="449">
        <f>SUM(C79:C82)</f>
        <v>0</v>
      </c>
      <c r="D78" s="470"/>
      <c r="E78" s="458">
        <f>SUM(E79:E82)</f>
        <v>0</v>
      </c>
    </row>
    <row r="79" spans="1:5" s="13" customFormat="1" ht="12" customHeight="1">
      <c r="A79" s="23" t="s">
        <v>150</v>
      </c>
      <c r="B79" s="15" t="s">
        <v>151</v>
      </c>
      <c r="C79" s="453"/>
      <c r="D79" s="466"/>
      <c r="E79" s="356"/>
    </row>
    <row r="80" spans="1:5" s="13" customFormat="1" ht="12" customHeight="1">
      <c r="A80" s="24" t="s">
        <v>152</v>
      </c>
      <c r="B80" s="17" t="s">
        <v>153</v>
      </c>
      <c r="C80" s="453"/>
      <c r="D80" s="464"/>
      <c r="E80" s="356"/>
    </row>
    <row r="81" spans="1:5" s="13" customFormat="1" ht="12" customHeight="1">
      <c r="A81" s="24" t="s">
        <v>154</v>
      </c>
      <c r="B81" s="17" t="s">
        <v>155</v>
      </c>
      <c r="C81" s="453"/>
      <c r="D81" s="464"/>
      <c r="E81" s="356"/>
    </row>
    <row r="82" spans="1:5" s="13" customFormat="1" ht="12" customHeight="1" thickBot="1">
      <c r="A82" s="25" t="s">
        <v>156</v>
      </c>
      <c r="B82" s="19" t="s">
        <v>157</v>
      </c>
      <c r="C82" s="453"/>
      <c r="D82" s="465"/>
      <c r="E82" s="356"/>
    </row>
    <row r="83" spans="1:5" s="13" customFormat="1" ht="13.5" customHeight="1" thickBot="1">
      <c r="A83" s="21" t="s">
        <v>158</v>
      </c>
      <c r="B83" s="20" t="s">
        <v>159</v>
      </c>
      <c r="C83" s="455"/>
      <c r="D83" s="467"/>
      <c r="E83" s="462"/>
    </row>
    <row r="84" spans="1:5" s="13" customFormat="1" ht="15.75" customHeight="1" thickBot="1">
      <c r="A84" s="21" t="s">
        <v>160</v>
      </c>
      <c r="B84" s="26" t="s">
        <v>161</v>
      </c>
      <c r="C84" s="449">
        <f>+C62+C66+C71+C74+C78+C83</f>
        <v>47237000</v>
      </c>
      <c r="D84" s="467"/>
      <c r="E84" s="458">
        <f>+E62+E66+E71+E74+E78+E83</f>
        <v>47056919</v>
      </c>
    </row>
    <row r="85" spans="1:5" s="13" customFormat="1" ht="16.5" customHeight="1" thickBot="1">
      <c r="A85" s="27" t="s">
        <v>162</v>
      </c>
      <c r="B85" s="28" t="s">
        <v>163</v>
      </c>
      <c r="C85" s="449">
        <f>+C61+C84</f>
        <v>85125000</v>
      </c>
      <c r="D85" s="471"/>
      <c r="E85" s="458">
        <f>+E61+E84</f>
        <v>85125000</v>
      </c>
    </row>
    <row r="86" spans="1:5" s="13" customFormat="1" ht="83.25" customHeight="1">
      <c r="A86" s="29"/>
      <c r="B86" s="30"/>
      <c r="C86" s="31"/>
      <c r="E86" s="31"/>
    </row>
    <row r="87" spans="1:5" ht="16.5" customHeight="1">
      <c r="A87" s="538" t="s">
        <v>164</v>
      </c>
      <c r="B87" s="538"/>
      <c r="C87" s="538"/>
      <c r="E87" s="3"/>
    </row>
    <row r="88" spans="1:5" s="33" customFormat="1" ht="16.5" customHeight="1" thickBot="1">
      <c r="A88" s="540" t="s">
        <v>165</v>
      </c>
      <c r="B88" s="540"/>
      <c r="C88" s="32"/>
      <c r="E88" s="32"/>
    </row>
    <row r="89" spans="1:6" ht="37.5" customHeight="1" thickBot="1">
      <c r="A89" s="5" t="s">
        <v>2</v>
      </c>
      <c r="B89" s="6" t="s">
        <v>166</v>
      </c>
      <c r="C89" s="447" t="s">
        <v>455</v>
      </c>
      <c r="D89" s="469" t="s">
        <v>489</v>
      </c>
      <c r="E89" s="456" t="s">
        <v>455</v>
      </c>
      <c r="F89" s="34"/>
    </row>
    <row r="90" spans="1:5" s="10" customFormat="1" ht="12" customHeight="1" thickBot="1">
      <c r="A90" s="35" t="s">
        <v>4</v>
      </c>
      <c r="B90" s="36" t="s">
        <v>5</v>
      </c>
      <c r="C90" s="448" t="s">
        <v>6</v>
      </c>
      <c r="D90" s="477"/>
      <c r="E90" s="457" t="s">
        <v>6</v>
      </c>
    </row>
    <row r="91" spans="1:5" ht="12" customHeight="1" thickBot="1">
      <c r="A91" s="37" t="s">
        <v>4</v>
      </c>
      <c r="B91" s="490" t="s">
        <v>167</v>
      </c>
      <c r="C91" s="492">
        <f>SUM(C92:C96)</f>
        <v>40570415</v>
      </c>
      <c r="D91" s="492">
        <f>SUM(D92:D96)</f>
        <v>-184406</v>
      </c>
      <c r="E91" s="492">
        <f>SUM(E92:E96)</f>
        <v>40386009</v>
      </c>
    </row>
    <row r="92" spans="1:5" ht="12" customHeight="1">
      <c r="A92" s="38" t="s">
        <v>8</v>
      </c>
      <c r="B92" s="484" t="s">
        <v>168</v>
      </c>
      <c r="C92" s="491">
        <v>7758000</v>
      </c>
      <c r="D92" s="479"/>
      <c r="E92" s="491">
        <v>7758000</v>
      </c>
    </row>
    <row r="93" spans="1:5" ht="12" customHeight="1">
      <c r="A93" s="16" t="s">
        <v>10</v>
      </c>
      <c r="B93" s="485" t="s">
        <v>169</v>
      </c>
      <c r="C93" s="489">
        <v>1311305</v>
      </c>
      <c r="D93" s="478"/>
      <c r="E93" s="489">
        <v>1311305</v>
      </c>
    </row>
    <row r="94" spans="1:5" ht="12" customHeight="1">
      <c r="A94" s="16" t="s">
        <v>12</v>
      </c>
      <c r="B94" s="485" t="s">
        <v>170</v>
      </c>
      <c r="C94" s="489">
        <v>15470550</v>
      </c>
      <c r="D94" s="463">
        <v>-184406</v>
      </c>
      <c r="E94" s="489">
        <f>C94+D94</f>
        <v>15286144</v>
      </c>
    </row>
    <row r="95" spans="1:5" ht="12" customHeight="1">
      <c r="A95" s="16" t="s">
        <v>14</v>
      </c>
      <c r="B95" s="486" t="s">
        <v>171</v>
      </c>
      <c r="C95" s="489">
        <v>3908000</v>
      </c>
      <c r="D95" s="478"/>
      <c r="E95" s="489">
        <v>3908000</v>
      </c>
    </row>
    <row r="96" spans="1:5" ht="12" customHeight="1">
      <c r="A96" s="16" t="s">
        <v>172</v>
      </c>
      <c r="B96" s="42" t="s">
        <v>173</v>
      </c>
      <c r="C96" s="489">
        <v>12122560</v>
      </c>
      <c r="D96" s="478"/>
      <c r="E96" s="489">
        <v>12122560</v>
      </c>
    </row>
    <row r="97" spans="1:5" ht="12" customHeight="1">
      <c r="A97" s="16" t="s">
        <v>18</v>
      </c>
      <c r="B97" s="40" t="s">
        <v>174</v>
      </c>
      <c r="C97" s="487">
        <v>400000</v>
      </c>
      <c r="D97" s="479"/>
      <c r="E97" s="488">
        <v>400000</v>
      </c>
    </row>
    <row r="98" spans="1:5" ht="12" customHeight="1">
      <c r="A98" s="16" t="s">
        <v>175</v>
      </c>
      <c r="B98" s="43" t="s">
        <v>176</v>
      </c>
      <c r="C98" s="451"/>
      <c r="D98" s="478"/>
      <c r="E98" s="460"/>
    </row>
    <row r="99" spans="1:5" ht="12" customHeight="1">
      <c r="A99" s="16" t="s">
        <v>177</v>
      </c>
      <c r="B99" s="44" t="s">
        <v>178</v>
      </c>
      <c r="C99" s="451"/>
      <c r="D99" s="478"/>
      <c r="E99" s="460"/>
    </row>
    <row r="100" spans="1:5" ht="12" customHeight="1">
      <c r="A100" s="16" t="s">
        <v>179</v>
      </c>
      <c r="B100" s="44" t="s">
        <v>180</v>
      </c>
      <c r="C100" s="451"/>
      <c r="D100" s="478"/>
      <c r="E100" s="460"/>
    </row>
    <row r="101" spans="1:5" ht="12" customHeight="1">
      <c r="A101" s="16" t="s">
        <v>181</v>
      </c>
      <c r="B101" s="43" t="s">
        <v>182</v>
      </c>
      <c r="C101" s="451"/>
      <c r="D101" s="478"/>
      <c r="E101" s="460"/>
    </row>
    <row r="102" spans="1:5" ht="12" customHeight="1">
      <c r="A102" s="16" t="s">
        <v>183</v>
      </c>
      <c r="B102" s="43" t="s">
        <v>184</v>
      </c>
      <c r="C102" s="451"/>
      <c r="D102" s="478"/>
      <c r="E102" s="460"/>
    </row>
    <row r="103" spans="1:5" ht="12" customHeight="1">
      <c r="A103" s="16" t="s">
        <v>185</v>
      </c>
      <c r="B103" s="44" t="s">
        <v>186</v>
      </c>
      <c r="C103" s="451"/>
      <c r="D103" s="478"/>
      <c r="E103" s="460"/>
    </row>
    <row r="104" spans="1:5" ht="12" customHeight="1">
      <c r="A104" s="45" t="s">
        <v>187</v>
      </c>
      <c r="B104" s="46" t="s">
        <v>188</v>
      </c>
      <c r="C104" s="451"/>
      <c r="D104" s="478"/>
      <c r="E104" s="460"/>
    </row>
    <row r="105" spans="1:5" ht="12" customHeight="1">
      <c r="A105" s="16" t="s">
        <v>189</v>
      </c>
      <c r="B105" s="46" t="s">
        <v>190</v>
      </c>
      <c r="C105" s="451"/>
      <c r="D105" s="478"/>
      <c r="E105" s="460"/>
    </row>
    <row r="106" spans="1:5" ht="12" customHeight="1" thickBot="1">
      <c r="A106" s="47" t="s">
        <v>191</v>
      </c>
      <c r="B106" s="48" t="s">
        <v>192</v>
      </c>
      <c r="C106" s="473"/>
      <c r="D106" s="480"/>
      <c r="E106" s="475"/>
    </row>
    <row r="107" spans="1:5" ht="12" customHeight="1" thickBot="1">
      <c r="A107" s="11" t="s">
        <v>5</v>
      </c>
      <c r="B107" s="49" t="s">
        <v>193</v>
      </c>
      <c r="C107" s="449">
        <f>+C108+C110+C112</f>
        <v>43665428</v>
      </c>
      <c r="D107" s="449">
        <f>+D108+D110+D112</f>
        <v>184406</v>
      </c>
      <c r="E107" s="458">
        <f>+E108+E110+E112</f>
        <v>43849834</v>
      </c>
    </row>
    <row r="108" spans="1:5" ht="12" customHeight="1">
      <c r="A108" s="14" t="s">
        <v>21</v>
      </c>
      <c r="B108" s="40" t="s">
        <v>194</v>
      </c>
      <c r="C108" s="450">
        <v>19298095</v>
      </c>
      <c r="D108" s="481">
        <v>-500000</v>
      </c>
      <c r="E108" s="459">
        <f>C108+D108</f>
        <v>18798095</v>
      </c>
    </row>
    <row r="109" spans="1:5" ht="12" customHeight="1">
      <c r="A109" s="14" t="s">
        <v>23</v>
      </c>
      <c r="B109" s="50" t="s">
        <v>195</v>
      </c>
      <c r="C109" s="450">
        <v>16200000</v>
      </c>
      <c r="D109" s="463"/>
      <c r="E109" s="356">
        <f>C109+D109</f>
        <v>16200000</v>
      </c>
    </row>
    <row r="110" spans="1:5" ht="12" customHeight="1">
      <c r="A110" s="14" t="s">
        <v>25</v>
      </c>
      <c r="B110" s="50" t="s">
        <v>196</v>
      </c>
      <c r="C110" s="453">
        <v>24367333</v>
      </c>
      <c r="D110" s="463">
        <v>684406</v>
      </c>
      <c r="E110" s="356">
        <f>C110+D110</f>
        <v>25051739</v>
      </c>
    </row>
    <row r="111" spans="1:5" ht="12" customHeight="1">
      <c r="A111" s="14" t="s">
        <v>27</v>
      </c>
      <c r="B111" s="50" t="s">
        <v>197</v>
      </c>
      <c r="C111" s="453">
        <v>23867333</v>
      </c>
      <c r="D111" s="478"/>
      <c r="E111" s="356">
        <v>25051739</v>
      </c>
    </row>
    <row r="112" spans="1:5" ht="12" customHeight="1">
      <c r="A112" s="14" t="s">
        <v>29</v>
      </c>
      <c r="B112" s="51" t="s">
        <v>198</v>
      </c>
      <c r="C112" s="453"/>
      <c r="D112" s="478"/>
      <c r="E112" s="356"/>
    </row>
    <row r="113" spans="1:5" ht="12" customHeight="1">
      <c r="A113" s="14" t="s">
        <v>31</v>
      </c>
      <c r="B113" s="52" t="s">
        <v>199</v>
      </c>
      <c r="C113" s="453"/>
      <c r="D113" s="478"/>
      <c r="E113" s="356"/>
    </row>
    <row r="114" spans="1:5" ht="12" customHeight="1">
      <c r="A114" s="14" t="s">
        <v>200</v>
      </c>
      <c r="B114" s="53" t="s">
        <v>201</v>
      </c>
      <c r="C114" s="453"/>
      <c r="D114" s="478"/>
      <c r="E114" s="356"/>
    </row>
    <row r="115" spans="1:5" ht="15">
      <c r="A115" s="14" t="s">
        <v>202</v>
      </c>
      <c r="B115" s="44" t="s">
        <v>180</v>
      </c>
      <c r="C115" s="453"/>
      <c r="D115" s="478"/>
      <c r="E115" s="356"/>
    </row>
    <row r="116" spans="1:5" ht="12" customHeight="1">
      <c r="A116" s="14" t="s">
        <v>203</v>
      </c>
      <c r="B116" s="44" t="s">
        <v>204</v>
      </c>
      <c r="C116" s="453"/>
      <c r="D116" s="478"/>
      <c r="E116" s="356"/>
    </row>
    <row r="117" spans="1:5" ht="12" customHeight="1">
      <c r="A117" s="14" t="s">
        <v>205</v>
      </c>
      <c r="B117" s="44" t="s">
        <v>206</v>
      </c>
      <c r="C117" s="453"/>
      <c r="D117" s="478"/>
      <c r="E117" s="356"/>
    </row>
    <row r="118" spans="1:5" ht="12" customHeight="1">
      <c r="A118" s="14" t="s">
        <v>207</v>
      </c>
      <c r="B118" s="44" t="s">
        <v>186</v>
      </c>
      <c r="C118" s="453"/>
      <c r="D118" s="478"/>
      <c r="E118" s="356"/>
    </row>
    <row r="119" spans="1:5" ht="12" customHeight="1">
      <c r="A119" s="14" t="s">
        <v>208</v>
      </c>
      <c r="B119" s="44" t="s">
        <v>209</v>
      </c>
      <c r="C119" s="453"/>
      <c r="D119" s="478"/>
      <c r="E119" s="356"/>
    </row>
    <row r="120" spans="1:5" ht="15.75" thickBot="1">
      <c r="A120" s="45" t="s">
        <v>210</v>
      </c>
      <c r="B120" s="44" t="s">
        <v>211</v>
      </c>
      <c r="C120" s="451"/>
      <c r="D120" s="480"/>
      <c r="E120" s="460"/>
    </row>
    <row r="121" spans="1:5" ht="12" customHeight="1" thickBot="1">
      <c r="A121" s="11" t="s">
        <v>6</v>
      </c>
      <c r="B121" s="12" t="s">
        <v>212</v>
      </c>
      <c r="C121" s="449">
        <f>+C122+C123</f>
        <v>0</v>
      </c>
      <c r="D121" s="472"/>
      <c r="E121" s="458">
        <f>+E122+E123</f>
        <v>0</v>
      </c>
    </row>
    <row r="122" spans="1:5" ht="12" customHeight="1">
      <c r="A122" s="14" t="s">
        <v>34</v>
      </c>
      <c r="B122" s="54" t="s">
        <v>213</v>
      </c>
      <c r="C122" s="450"/>
      <c r="D122" s="479"/>
      <c r="E122" s="459"/>
    </row>
    <row r="123" spans="1:5" ht="12" customHeight="1" thickBot="1">
      <c r="A123" s="18" t="s">
        <v>36</v>
      </c>
      <c r="B123" s="50" t="s">
        <v>214</v>
      </c>
      <c r="C123" s="450"/>
      <c r="D123" s="480"/>
      <c r="E123" s="459"/>
    </row>
    <row r="124" spans="1:5" ht="12" customHeight="1" thickBot="1">
      <c r="A124" s="11" t="s">
        <v>215</v>
      </c>
      <c r="B124" s="12" t="s">
        <v>216</v>
      </c>
      <c r="C124" s="449">
        <f>+C91+C107+C121</f>
        <v>84235843</v>
      </c>
      <c r="D124" s="472"/>
      <c r="E124" s="458">
        <f>+E91+E107+E121</f>
        <v>84235843</v>
      </c>
    </row>
    <row r="125" spans="1:5" ht="12" customHeight="1" thickBot="1">
      <c r="A125" s="11" t="s">
        <v>60</v>
      </c>
      <c r="B125" s="12" t="s">
        <v>217</v>
      </c>
      <c r="C125" s="449">
        <f>+C126+C127+C128</f>
        <v>0</v>
      </c>
      <c r="D125" s="472"/>
      <c r="E125" s="458">
        <f>+E126+E127+E128</f>
        <v>0</v>
      </c>
    </row>
    <row r="126" spans="1:5" ht="12" customHeight="1">
      <c r="A126" s="14" t="s">
        <v>62</v>
      </c>
      <c r="B126" s="54" t="s">
        <v>218</v>
      </c>
      <c r="C126" s="453"/>
      <c r="D126" s="479"/>
      <c r="E126" s="356"/>
    </row>
    <row r="127" spans="1:5" ht="12" customHeight="1">
      <c r="A127" s="14" t="s">
        <v>64</v>
      </c>
      <c r="B127" s="54" t="s">
        <v>219</v>
      </c>
      <c r="C127" s="453"/>
      <c r="D127" s="478"/>
      <c r="E127" s="356"/>
    </row>
    <row r="128" spans="1:5" ht="12" customHeight="1" thickBot="1">
      <c r="A128" s="45" t="s">
        <v>66</v>
      </c>
      <c r="B128" s="55" t="s">
        <v>220</v>
      </c>
      <c r="C128" s="453"/>
      <c r="D128" s="480"/>
      <c r="E128" s="356"/>
    </row>
    <row r="129" spans="1:5" ht="12" customHeight="1" thickBot="1">
      <c r="A129" s="11" t="s">
        <v>82</v>
      </c>
      <c r="B129" s="12" t="s">
        <v>221</v>
      </c>
      <c r="C129" s="449">
        <f>+C130+C131+C132+C133</f>
        <v>0</v>
      </c>
      <c r="D129" s="472"/>
      <c r="E129" s="458">
        <f>+E130+E131+E132+E133</f>
        <v>0</v>
      </c>
    </row>
    <row r="130" spans="1:5" ht="12" customHeight="1">
      <c r="A130" s="14" t="s">
        <v>84</v>
      </c>
      <c r="B130" s="54" t="s">
        <v>222</v>
      </c>
      <c r="C130" s="453"/>
      <c r="D130" s="479"/>
      <c r="E130" s="356"/>
    </row>
    <row r="131" spans="1:5" ht="12" customHeight="1">
      <c r="A131" s="14" t="s">
        <v>86</v>
      </c>
      <c r="B131" s="54" t="s">
        <v>223</v>
      </c>
      <c r="C131" s="453"/>
      <c r="D131" s="478"/>
      <c r="E131" s="356"/>
    </row>
    <row r="132" spans="1:5" ht="12" customHeight="1">
      <c r="A132" s="14" t="s">
        <v>88</v>
      </c>
      <c r="B132" s="54" t="s">
        <v>224</v>
      </c>
      <c r="C132" s="453"/>
      <c r="D132" s="478"/>
      <c r="E132" s="356"/>
    </row>
    <row r="133" spans="1:5" ht="12" customHeight="1" thickBot="1">
      <c r="A133" s="45" t="s">
        <v>90</v>
      </c>
      <c r="B133" s="55" t="s">
        <v>225</v>
      </c>
      <c r="C133" s="453"/>
      <c r="D133" s="480"/>
      <c r="E133" s="356"/>
    </row>
    <row r="134" spans="1:5" ht="12" customHeight="1" thickBot="1">
      <c r="A134" s="11" t="s">
        <v>226</v>
      </c>
      <c r="B134" s="12" t="s">
        <v>227</v>
      </c>
      <c r="C134" s="449">
        <f>+C135+C136+C137+C138</f>
        <v>889157</v>
      </c>
      <c r="D134" s="472"/>
      <c r="E134" s="458">
        <f>+E135+E136+E137+E138</f>
        <v>889157</v>
      </c>
    </row>
    <row r="135" spans="1:5" ht="12" customHeight="1">
      <c r="A135" s="14" t="s">
        <v>96</v>
      </c>
      <c r="B135" s="54" t="s">
        <v>228</v>
      </c>
      <c r="C135" s="453"/>
      <c r="D135" s="479"/>
      <c r="E135" s="356"/>
    </row>
    <row r="136" spans="1:5" ht="12" customHeight="1">
      <c r="A136" s="14" t="s">
        <v>98</v>
      </c>
      <c r="B136" s="54" t="s">
        <v>229</v>
      </c>
      <c r="C136" s="453">
        <v>889157</v>
      </c>
      <c r="D136" s="478"/>
      <c r="E136" s="356">
        <v>889157</v>
      </c>
    </row>
    <row r="137" spans="1:5" ht="12" customHeight="1">
      <c r="A137" s="14" t="s">
        <v>100</v>
      </c>
      <c r="B137" s="54" t="s">
        <v>230</v>
      </c>
      <c r="C137" s="453"/>
      <c r="D137" s="478"/>
      <c r="E137" s="356"/>
    </row>
    <row r="138" spans="1:5" ht="12" customHeight="1" thickBot="1">
      <c r="A138" s="45" t="s">
        <v>102</v>
      </c>
      <c r="B138" s="55" t="s">
        <v>231</v>
      </c>
      <c r="C138" s="453"/>
      <c r="D138" s="480"/>
      <c r="E138" s="356"/>
    </row>
    <row r="139" spans="1:5" ht="12" customHeight="1" thickBot="1">
      <c r="A139" s="11" t="s">
        <v>104</v>
      </c>
      <c r="B139" s="12" t="s">
        <v>232</v>
      </c>
      <c r="C139" s="474">
        <f>+C140+C141+C142+C143</f>
        <v>0</v>
      </c>
      <c r="D139" s="472"/>
      <c r="E139" s="476">
        <f>+E140+E141+E142+E143</f>
        <v>0</v>
      </c>
    </row>
    <row r="140" spans="1:5" ht="12" customHeight="1">
      <c r="A140" s="14" t="s">
        <v>106</v>
      </c>
      <c r="B140" s="54" t="s">
        <v>233</v>
      </c>
      <c r="C140" s="453"/>
      <c r="D140" s="479"/>
      <c r="E140" s="356"/>
    </row>
    <row r="141" spans="1:5" ht="12" customHeight="1">
      <c r="A141" s="14" t="s">
        <v>108</v>
      </c>
      <c r="B141" s="54" t="s">
        <v>234</v>
      </c>
      <c r="C141" s="453"/>
      <c r="D141" s="478"/>
      <c r="E141" s="356"/>
    </row>
    <row r="142" spans="1:5" ht="12" customHeight="1">
      <c r="A142" s="14" t="s">
        <v>110</v>
      </c>
      <c r="B142" s="54" t="s">
        <v>235</v>
      </c>
      <c r="C142" s="453"/>
      <c r="D142" s="478"/>
      <c r="E142" s="356"/>
    </row>
    <row r="143" spans="1:5" ht="12" customHeight="1" thickBot="1">
      <c r="A143" s="14" t="s">
        <v>112</v>
      </c>
      <c r="B143" s="54" t="s">
        <v>236</v>
      </c>
      <c r="C143" s="451"/>
      <c r="D143" s="480"/>
      <c r="E143" s="460"/>
    </row>
    <row r="144" spans="1:8" ht="15" customHeight="1" thickBot="1">
      <c r="A144" s="11" t="s">
        <v>114</v>
      </c>
      <c r="B144" s="483" t="s">
        <v>237</v>
      </c>
      <c r="C144" s="482">
        <f>+C125+C129+C134+C139</f>
        <v>889157</v>
      </c>
      <c r="D144" s="472"/>
      <c r="E144" s="482">
        <f>+E125+E129+E134+E139</f>
        <v>889157</v>
      </c>
      <c r="F144" s="56"/>
      <c r="G144" s="56"/>
      <c r="H144" s="56"/>
    </row>
    <row r="145" spans="1:5" s="13" customFormat="1" ht="12.75" customHeight="1" thickBot="1">
      <c r="A145" s="57" t="s">
        <v>238</v>
      </c>
      <c r="B145" s="225" t="s">
        <v>239</v>
      </c>
      <c r="C145" s="482">
        <f>+C124+C144</f>
        <v>85125000</v>
      </c>
      <c r="D145" s="482">
        <f>+D124+D144</f>
        <v>0</v>
      </c>
      <c r="E145" s="482">
        <f>+E124+E144</f>
        <v>85125000</v>
      </c>
    </row>
    <row r="146" ht="7.5" customHeight="1"/>
    <row r="147" spans="1:5" ht="15">
      <c r="A147" s="541"/>
      <c r="B147" s="541"/>
      <c r="C147" s="541"/>
      <c r="E147" s="3"/>
    </row>
    <row r="148" spans="1:5" ht="15" customHeight="1">
      <c r="A148" s="542"/>
      <c r="B148" s="542"/>
      <c r="C148" s="4"/>
      <c r="E148" s="4"/>
    </row>
    <row r="149" spans="1:5" ht="13.5" customHeight="1">
      <c r="A149" s="360"/>
      <c r="B149" s="258"/>
      <c r="C149" s="259"/>
      <c r="E149" s="259"/>
    </row>
    <row r="150" spans="1:5" ht="27.75" customHeight="1">
      <c r="A150" s="360"/>
      <c r="B150" s="258"/>
      <c r="C150" s="259"/>
      <c r="E150" s="259"/>
    </row>
  </sheetData>
  <sheetProtection selectLockedCells="1" selectUnlockedCells="1"/>
  <mergeCells count="6">
    <mergeCell ref="A2:C2"/>
    <mergeCell ref="A3:B3"/>
    <mergeCell ref="A87:C87"/>
    <mergeCell ref="A88:B88"/>
    <mergeCell ref="A147:C147"/>
    <mergeCell ref="A148:B148"/>
  </mergeCells>
  <printOptions horizontalCentered="1"/>
  <pageMargins left="0.7874015748031497" right="0.7874015748031497" top="1.4566929133858268" bottom="0.8661417322834646" header="0.7874015748031497" footer="0.5118110236220472"/>
  <pageSetup horizontalDpi="600" verticalDpi="600" orientation="portrait" paperSize="9" scale="71" r:id="rId1"/>
  <headerFooter alignWithMargins="0">
    <oddHeader>&amp;C&amp;"Times New Roman CE,Félkövér"&amp;12
Mecsér Község Önkormányzata
2018. ÉVI KÖLTSÉGVETÉSÉNEK ÖSSZEVONT MÉRLEGE&amp;R&amp;"Times New Roman CE,Félkövér dőlt"&amp;11 1. melléklet a 2/2018.
(III.1.) önkormányzati rendelethez</oddHeader>
  </headerFooter>
  <rowBreaks count="1" manualBreakCount="1">
    <brk id="8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G11"/>
  <sheetViews>
    <sheetView view="pageLayout" zoomScaleNormal="120" workbookViewId="0" topLeftCell="A1">
      <selection activeCell="C2" sqref="C2:D2"/>
    </sheetView>
  </sheetViews>
  <sheetFormatPr defaultColWidth="9.375" defaultRowHeight="12.75"/>
  <cols>
    <col min="1" max="1" width="5.625" style="97" customWidth="1"/>
    <col min="2" max="2" width="35.625" style="97" customWidth="1"/>
    <col min="3" max="6" width="14.00390625" style="97" customWidth="1"/>
    <col min="7" max="16384" width="9.375" style="97" customWidth="1"/>
  </cols>
  <sheetData>
    <row r="1" spans="1:6" ht="33" customHeight="1">
      <c r="A1" s="556" t="s">
        <v>396</v>
      </c>
      <c r="B1" s="556"/>
      <c r="C1" s="556"/>
      <c r="D1" s="556"/>
      <c r="E1" s="556"/>
      <c r="F1" s="556"/>
    </row>
    <row r="2" spans="1:7" ht="15.75" customHeight="1">
      <c r="A2" s="98"/>
      <c r="B2" s="98"/>
      <c r="C2" s="557"/>
      <c r="D2" s="557"/>
      <c r="E2" s="558"/>
      <c r="F2" s="558"/>
      <c r="G2" s="99"/>
    </row>
    <row r="3" spans="1:6" ht="63" customHeight="1">
      <c r="A3" s="559" t="s">
        <v>287</v>
      </c>
      <c r="B3" s="560" t="s">
        <v>288</v>
      </c>
      <c r="C3" s="561" t="s">
        <v>289</v>
      </c>
      <c r="D3" s="561"/>
      <c r="E3" s="561"/>
      <c r="F3" s="562" t="s">
        <v>290</v>
      </c>
    </row>
    <row r="4" spans="1:6" ht="13.5">
      <c r="A4" s="559"/>
      <c r="B4" s="560"/>
      <c r="C4" s="100">
        <v>2018</v>
      </c>
      <c r="D4" s="100" t="s">
        <v>394</v>
      </c>
      <c r="E4" s="100" t="s">
        <v>471</v>
      </c>
      <c r="F4" s="562"/>
    </row>
    <row r="5" spans="1:6" ht="13.5">
      <c r="A5" s="101">
        <v>1</v>
      </c>
      <c r="B5" s="102">
        <v>2</v>
      </c>
      <c r="C5" s="102">
        <v>3</v>
      </c>
      <c r="D5" s="102">
        <v>4</v>
      </c>
      <c r="E5" s="102">
        <v>5</v>
      </c>
      <c r="F5" s="103">
        <v>6</v>
      </c>
    </row>
    <row r="6" spans="1:6" ht="13.5">
      <c r="A6" s="104" t="s">
        <v>4</v>
      </c>
      <c r="B6" s="105"/>
      <c r="C6" s="106"/>
      <c r="D6" s="106"/>
      <c r="E6" s="106"/>
      <c r="F6" s="107">
        <f>SUM(C6:E6)</f>
        <v>0</v>
      </c>
    </row>
    <row r="7" spans="1:6" ht="13.5">
      <c r="A7" s="108" t="s">
        <v>5</v>
      </c>
      <c r="B7" s="109"/>
      <c r="C7" s="110"/>
      <c r="D7" s="110"/>
      <c r="E7" s="110"/>
      <c r="F7" s="111">
        <f>SUM(C7:E7)</f>
        <v>0</v>
      </c>
    </row>
    <row r="8" spans="1:6" ht="13.5">
      <c r="A8" s="108" t="s">
        <v>6</v>
      </c>
      <c r="B8" s="109"/>
      <c r="C8" s="110"/>
      <c r="D8" s="110"/>
      <c r="E8" s="110"/>
      <c r="F8" s="111">
        <f>SUM(C8:E8)</f>
        <v>0</v>
      </c>
    </row>
    <row r="9" spans="1:6" ht="13.5">
      <c r="A9" s="108" t="s">
        <v>215</v>
      </c>
      <c r="B9" s="109"/>
      <c r="C9" s="110"/>
      <c r="D9" s="110"/>
      <c r="E9" s="110"/>
      <c r="F9" s="111">
        <f>SUM(C9:E9)</f>
        <v>0</v>
      </c>
    </row>
    <row r="10" spans="1:6" ht="13.5">
      <c r="A10" s="112" t="s">
        <v>60</v>
      </c>
      <c r="B10" s="113"/>
      <c r="C10" s="114"/>
      <c r="D10" s="114"/>
      <c r="E10" s="114"/>
      <c r="F10" s="111">
        <f>SUM(C10:E10)</f>
        <v>0</v>
      </c>
    </row>
    <row r="11" spans="1:6" s="119" customFormat="1" ht="13.5">
      <c r="A11" s="115" t="s">
        <v>82</v>
      </c>
      <c r="B11" s="116" t="s">
        <v>292</v>
      </c>
      <c r="C11" s="117">
        <f>SUM(C6:C10)</f>
        <v>0</v>
      </c>
      <c r="D11" s="117">
        <f>SUM(D6:D10)</f>
        <v>0</v>
      </c>
      <c r="E11" s="117">
        <f>SUM(E6:E10)</f>
        <v>0</v>
      </c>
      <c r="F11" s="118">
        <f>SUM(F6:F10)</f>
        <v>0</v>
      </c>
    </row>
  </sheetData>
  <sheetProtection selectLockedCells="1" selectUnlockedCells="1"/>
  <mergeCells count="7">
    <mergeCell ref="A1:F1"/>
    <mergeCell ref="C2:D2"/>
    <mergeCell ref="E2:F2"/>
    <mergeCell ref="A3:A4"/>
    <mergeCell ref="B3:B4"/>
    <mergeCell ref="C3:E3"/>
    <mergeCell ref="F3:F4"/>
  </mergeCells>
  <printOptions horizontalCentered="1"/>
  <pageMargins left="0.7875" right="0.7875" top="1.3777777777777778" bottom="0.9840277777777777" header="0.7875" footer="0.5118055555555555"/>
  <pageSetup horizontalDpi="300" verticalDpi="300" orientation="portrait" paperSize="9" scale="95" r:id="rId1"/>
  <headerFooter alignWithMargins="0">
    <oddHeader>&amp;R&amp;"Times New Roman CE,Félkövér dőlt"&amp;11 10. melléklet a 2/2018. (III.1.)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C12"/>
  <sheetViews>
    <sheetView view="pageLayout" zoomScaleNormal="120" workbookViewId="0" topLeftCell="A1">
      <selection activeCell="B2" sqref="B2"/>
    </sheetView>
  </sheetViews>
  <sheetFormatPr defaultColWidth="9.375" defaultRowHeight="12.75"/>
  <cols>
    <col min="1" max="1" width="5.625" style="97" customWidth="1"/>
    <col min="2" max="2" width="68.625" style="97" customWidth="1"/>
    <col min="3" max="3" width="17.625" style="97" customWidth="1"/>
    <col min="4" max="16384" width="9.375" style="97" customWidth="1"/>
  </cols>
  <sheetData>
    <row r="1" spans="1:3" ht="33" customHeight="1">
      <c r="A1" s="556" t="s">
        <v>397</v>
      </c>
      <c r="B1" s="556"/>
      <c r="C1" s="556"/>
    </row>
    <row r="2" spans="1:3" ht="15.75" customHeight="1">
      <c r="A2" s="98"/>
      <c r="B2" s="98"/>
      <c r="C2" s="120" t="s">
        <v>286</v>
      </c>
    </row>
    <row r="3" spans="1:3" ht="36.75" customHeight="1">
      <c r="A3" s="121" t="s">
        <v>287</v>
      </c>
      <c r="B3" s="122" t="s">
        <v>293</v>
      </c>
      <c r="C3" s="122" t="s">
        <v>393</v>
      </c>
    </row>
    <row r="4" spans="1:3" ht="13.5">
      <c r="A4" s="123" t="s">
        <v>4</v>
      </c>
      <c r="B4" s="124" t="s">
        <v>5</v>
      </c>
      <c r="C4" s="124" t="s">
        <v>6</v>
      </c>
    </row>
    <row r="5" spans="1:3" ht="13.5">
      <c r="A5" s="125" t="s">
        <v>4</v>
      </c>
      <c r="B5" s="126" t="s">
        <v>294</v>
      </c>
      <c r="C5" s="127">
        <v>10525000</v>
      </c>
    </row>
    <row r="6" spans="1:3" ht="24">
      <c r="A6" s="128" t="s">
        <v>5</v>
      </c>
      <c r="B6" s="129" t="s">
        <v>295</v>
      </c>
      <c r="C6" s="130"/>
    </row>
    <row r="7" spans="1:3" ht="13.5">
      <c r="A7" s="128" t="s">
        <v>6</v>
      </c>
      <c r="B7" s="131" t="s">
        <v>296</v>
      </c>
      <c r="C7" s="130"/>
    </row>
    <row r="8" spans="1:3" ht="24">
      <c r="A8" s="128" t="s">
        <v>215</v>
      </c>
      <c r="B8" s="131" t="s">
        <v>297</v>
      </c>
      <c r="C8" s="130"/>
    </row>
    <row r="9" spans="1:3" ht="13.5">
      <c r="A9" s="132" t="s">
        <v>60</v>
      </c>
      <c r="B9" s="131" t="s">
        <v>298</v>
      </c>
      <c r="C9" s="133">
        <v>160000</v>
      </c>
    </row>
    <row r="10" spans="1:3" ht="13.5">
      <c r="A10" s="128" t="s">
        <v>82</v>
      </c>
      <c r="B10" s="134" t="s">
        <v>299</v>
      </c>
      <c r="C10" s="130"/>
    </row>
    <row r="11" spans="1:3" ht="13.5">
      <c r="A11" s="563" t="s">
        <v>300</v>
      </c>
      <c r="B11" s="563"/>
      <c r="C11" s="135">
        <f>SUM(C5:C10)</f>
        <v>10685000</v>
      </c>
    </row>
    <row r="12" spans="1:3" ht="23.25" customHeight="1">
      <c r="A12" s="564" t="s">
        <v>301</v>
      </c>
      <c r="B12" s="564"/>
      <c r="C12" s="564"/>
    </row>
  </sheetData>
  <sheetProtection selectLockedCells="1" selectUnlockedCells="1"/>
  <mergeCells count="3">
    <mergeCell ref="A1:C1"/>
    <mergeCell ref="A11:B11"/>
    <mergeCell ref="A12:C12"/>
  </mergeCells>
  <printOptions horizontalCentered="1"/>
  <pageMargins left="0.7875" right="0.7875" top="1.3777777777777778" bottom="0.9840277777777777" header="0.7875" footer="0.5118055555555555"/>
  <pageSetup horizontalDpi="300" verticalDpi="300" orientation="portrait" paperSize="9" scale="95" r:id="rId1"/>
  <headerFooter alignWithMargins="0">
    <oddHeader>&amp;R&amp;"Times New Roman CE,Félkövér dőlt"&amp;11 11. melléklet a 2/2018. (III.1.)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D8"/>
  <sheetViews>
    <sheetView view="pageLayout" zoomScaleNormal="120" workbookViewId="0" topLeftCell="A1">
      <selection activeCell="A1" sqref="A1:C1"/>
    </sheetView>
  </sheetViews>
  <sheetFormatPr defaultColWidth="9.375" defaultRowHeight="12.75"/>
  <cols>
    <col min="1" max="1" width="5.625" style="97" customWidth="1"/>
    <col min="2" max="2" width="66.75390625" style="97" customWidth="1"/>
    <col min="3" max="3" width="27.00390625" style="97" customWidth="1"/>
    <col min="4" max="16384" width="9.375" style="97" customWidth="1"/>
  </cols>
  <sheetData>
    <row r="1" spans="1:3" ht="33" customHeight="1">
      <c r="A1" s="556" t="s">
        <v>472</v>
      </c>
      <c r="B1" s="556"/>
      <c r="C1" s="556"/>
    </row>
    <row r="2" spans="1:4" ht="15.75" customHeight="1">
      <c r="A2" s="98"/>
      <c r="B2" s="98"/>
      <c r="C2" s="136" t="s">
        <v>286</v>
      </c>
      <c r="D2" s="99"/>
    </row>
    <row r="3" spans="1:3" ht="26.25" customHeight="1">
      <c r="A3" s="121" t="s">
        <v>287</v>
      </c>
      <c r="B3" s="122" t="s">
        <v>302</v>
      </c>
      <c r="C3" s="137" t="s">
        <v>303</v>
      </c>
    </row>
    <row r="4" spans="1:3" ht="13.5">
      <c r="A4" s="138">
        <v>1</v>
      </c>
      <c r="B4" s="139">
        <v>2</v>
      </c>
      <c r="C4" s="140">
        <v>3</v>
      </c>
    </row>
    <row r="5" spans="1:3" ht="13.5">
      <c r="A5" s="125" t="s">
        <v>4</v>
      </c>
      <c r="B5" s="141"/>
      <c r="C5" s="142"/>
    </row>
    <row r="6" spans="1:3" ht="13.5">
      <c r="A6" s="128" t="s">
        <v>5</v>
      </c>
      <c r="B6" s="143"/>
      <c r="C6" s="144"/>
    </row>
    <row r="7" spans="1:3" ht="13.5">
      <c r="A7" s="132" t="s">
        <v>6</v>
      </c>
      <c r="B7" s="145"/>
      <c r="C7" s="146"/>
    </row>
    <row r="8" spans="1:3" s="119" customFormat="1" ht="17.25" customHeight="1">
      <c r="A8" s="123" t="s">
        <v>215</v>
      </c>
      <c r="B8" s="147" t="s">
        <v>304</v>
      </c>
      <c r="C8" s="148">
        <f>SUM(C5:C7)</f>
        <v>0</v>
      </c>
    </row>
  </sheetData>
  <sheetProtection selectLockedCells="1" selectUnlockedCells="1"/>
  <mergeCells count="1">
    <mergeCell ref="A1:C1"/>
  </mergeCells>
  <printOptions horizontalCentered="1"/>
  <pageMargins left="0.7875" right="0.7875" top="1.3777777777777778" bottom="0.9840277777777777" header="0.7875" footer="0.5118055555555555"/>
  <pageSetup horizontalDpi="300" verticalDpi="300" orientation="portrait" paperSize="9" scale="95" r:id="rId1"/>
  <headerFooter alignWithMargins="0">
    <oddHeader>&amp;R&amp;"Times New Roman CE,Félkövér dőlt"&amp;11 12. melléklet a 2/2018. (III.1.)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G26"/>
  <sheetViews>
    <sheetView zoomScalePageLayoutView="0" workbookViewId="0" topLeftCell="A1">
      <selection activeCell="A2" sqref="A2:G2"/>
    </sheetView>
  </sheetViews>
  <sheetFormatPr defaultColWidth="9.375" defaultRowHeight="12.75"/>
  <cols>
    <col min="1" max="1" width="5.50390625" style="227" customWidth="1"/>
    <col min="2" max="2" width="33.125" style="227" customWidth="1"/>
    <col min="3" max="3" width="12.375" style="227" customWidth="1"/>
    <col min="4" max="4" width="11.50390625" style="227" customWidth="1"/>
    <col min="5" max="5" width="11.375" style="227" customWidth="1"/>
    <col min="6" max="6" width="11.75390625" style="227" customWidth="1"/>
    <col min="7" max="7" width="12.125" style="227" customWidth="1"/>
    <col min="8" max="16384" width="9.375" style="227" customWidth="1"/>
  </cols>
  <sheetData>
    <row r="1" ht="12.75">
      <c r="D1" s="227" t="s">
        <v>498</v>
      </c>
    </row>
    <row r="2" spans="1:7" ht="43.5" customHeight="1">
      <c r="A2" s="565" t="s">
        <v>319</v>
      </c>
      <c r="B2" s="565"/>
      <c r="C2" s="565"/>
      <c r="D2" s="565"/>
      <c r="E2" s="565"/>
      <c r="F2" s="565"/>
      <c r="G2" s="565"/>
    </row>
    <row r="4" spans="1:7" s="230" customFormat="1" ht="27" customHeight="1">
      <c r="A4" s="228" t="s">
        <v>320</v>
      </c>
      <c r="B4" s="229"/>
      <c r="C4" s="566" t="s">
        <v>401</v>
      </c>
      <c r="D4" s="566"/>
      <c r="E4" s="566"/>
      <c r="F4" s="566"/>
      <c r="G4" s="566"/>
    </row>
    <row r="5" spans="1:7" s="230" customFormat="1" ht="15">
      <c r="A5" s="229"/>
      <c r="B5" s="229"/>
      <c r="C5" s="229"/>
      <c r="D5" s="229"/>
      <c r="E5" s="229"/>
      <c r="F5" s="229"/>
      <c r="G5" s="229"/>
    </row>
    <row r="6" spans="1:7" s="230" customFormat="1" ht="24.75" customHeight="1">
      <c r="A6" s="228" t="s">
        <v>321</v>
      </c>
      <c r="B6" s="229"/>
      <c r="C6" s="566" t="s">
        <v>402</v>
      </c>
      <c r="D6" s="566"/>
      <c r="E6" s="566"/>
      <c r="F6" s="566"/>
      <c r="G6" s="229"/>
    </row>
    <row r="7" spans="1:7" s="232" customFormat="1" ht="12.75">
      <c r="A7" s="231"/>
      <c r="B7" s="231"/>
      <c r="C7" s="231"/>
      <c r="D7" s="231"/>
      <c r="E7" s="231"/>
      <c r="F7" s="231"/>
      <c r="G7" s="231"/>
    </row>
    <row r="8" spans="1:7" s="236" customFormat="1" ht="15" customHeight="1">
      <c r="A8" s="233" t="s">
        <v>473</v>
      </c>
      <c r="B8" s="234"/>
      <c r="C8" s="234"/>
      <c r="D8" s="235"/>
      <c r="E8" s="235"/>
      <c r="F8" s="235"/>
      <c r="G8" s="235"/>
    </row>
    <row r="9" spans="1:7" s="236" customFormat="1" ht="15" customHeight="1">
      <c r="A9" s="233" t="s">
        <v>474</v>
      </c>
      <c r="B9" s="234"/>
      <c r="C9" s="234"/>
      <c r="D9" s="235"/>
      <c r="E9" s="235"/>
      <c r="F9" s="235"/>
      <c r="G9" s="235"/>
    </row>
    <row r="10" spans="1:7" s="236" customFormat="1" ht="15" customHeight="1">
      <c r="A10" s="233" t="s">
        <v>322</v>
      </c>
      <c r="B10" s="235"/>
      <c r="C10" s="235"/>
      <c r="D10" s="235"/>
      <c r="E10" s="235"/>
      <c r="F10" s="235"/>
      <c r="G10" s="235"/>
    </row>
    <row r="11" spans="1:7" s="240" customFormat="1" ht="42" customHeight="1">
      <c r="A11" s="237" t="s">
        <v>287</v>
      </c>
      <c r="B11" s="238" t="s">
        <v>323</v>
      </c>
      <c r="C11" s="238" t="s">
        <v>324</v>
      </c>
      <c r="D11" s="238" t="s">
        <v>325</v>
      </c>
      <c r="E11" s="238" t="s">
        <v>326</v>
      </c>
      <c r="F11" s="238" t="s">
        <v>454</v>
      </c>
      <c r="G11" s="239" t="s">
        <v>327</v>
      </c>
    </row>
    <row r="12" spans="1:7" ht="24" customHeight="1">
      <c r="A12" s="241" t="s">
        <v>4</v>
      </c>
      <c r="B12" s="242" t="s">
        <v>328</v>
      </c>
      <c r="C12" s="243"/>
      <c r="D12" s="243"/>
      <c r="E12" s="243"/>
      <c r="F12" s="243"/>
      <c r="G12" s="244">
        <f aca="true" t="shared" si="0" ref="G12:G17">SUM(C12:F12)</f>
        <v>0</v>
      </c>
    </row>
    <row r="13" spans="1:7" ht="24" customHeight="1">
      <c r="A13" s="245" t="s">
        <v>5</v>
      </c>
      <c r="B13" s="246" t="s">
        <v>329</v>
      </c>
      <c r="C13" s="247"/>
      <c r="D13" s="247"/>
      <c r="E13" s="247"/>
      <c r="F13" s="247"/>
      <c r="G13" s="248">
        <f t="shared" si="0"/>
        <v>0</v>
      </c>
    </row>
    <row r="14" spans="1:7" ht="24" customHeight="1">
      <c r="A14" s="245" t="s">
        <v>6</v>
      </c>
      <c r="B14" s="246" t="s">
        <v>330</v>
      </c>
      <c r="C14" s="247"/>
      <c r="D14" s="247"/>
      <c r="E14" s="247"/>
      <c r="F14" s="247"/>
      <c r="G14" s="248">
        <f t="shared" si="0"/>
        <v>0</v>
      </c>
    </row>
    <row r="15" spans="1:7" ht="24" customHeight="1">
      <c r="A15" s="245" t="s">
        <v>215</v>
      </c>
      <c r="B15" s="246" t="s">
        <v>331</v>
      </c>
      <c r="C15" s="247"/>
      <c r="D15" s="247"/>
      <c r="E15" s="247"/>
      <c r="F15" s="247"/>
      <c r="G15" s="248">
        <f t="shared" si="0"/>
        <v>0</v>
      </c>
    </row>
    <row r="16" spans="1:7" ht="24" customHeight="1">
      <c r="A16" s="245" t="s">
        <v>60</v>
      </c>
      <c r="B16" s="246" t="s">
        <v>332</v>
      </c>
      <c r="C16" s="247"/>
      <c r="D16" s="247"/>
      <c r="E16" s="247"/>
      <c r="F16" s="247"/>
      <c r="G16" s="248">
        <f t="shared" si="0"/>
        <v>0</v>
      </c>
    </row>
    <row r="17" spans="1:7" ht="24" customHeight="1">
      <c r="A17" s="249" t="s">
        <v>82</v>
      </c>
      <c r="B17" s="250" t="s">
        <v>333</v>
      </c>
      <c r="C17" s="251"/>
      <c r="D17" s="251"/>
      <c r="E17" s="251"/>
      <c r="F17" s="251"/>
      <c r="G17" s="252">
        <f t="shared" si="0"/>
        <v>0</v>
      </c>
    </row>
    <row r="18" spans="1:7" s="257" customFormat="1" ht="24" customHeight="1">
      <c r="A18" s="253" t="s">
        <v>226</v>
      </c>
      <c r="B18" s="254" t="s">
        <v>327</v>
      </c>
      <c r="C18" s="255">
        <f>SUM(C12:C17)</f>
        <v>0</v>
      </c>
      <c r="D18" s="255">
        <f>SUM(D12:D17)</f>
        <v>0</v>
      </c>
      <c r="E18" s="255">
        <f>SUM(E12:E17)</f>
        <v>0</v>
      </c>
      <c r="F18" s="255">
        <f>SUM(F12:F17)</f>
        <v>0</v>
      </c>
      <c r="G18" s="256">
        <v>0</v>
      </c>
    </row>
    <row r="19" spans="1:7" s="232" customFormat="1" ht="12.75">
      <c r="A19" s="231"/>
      <c r="B19" s="231"/>
      <c r="C19" s="231"/>
      <c r="D19" s="231"/>
      <c r="E19" s="231"/>
      <c r="F19" s="231"/>
      <c r="G19" s="231"/>
    </row>
    <row r="20" spans="1:7" s="232" customFormat="1" ht="12.75">
      <c r="A20" s="231"/>
      <c r="B20" s="231"/>
      <c r="C20" s="231"/>
      <c r="D20" s="231"/>
      <c r="E20" s="231"/>
      <c r="F20" s="231"/>
      <c r="G20" s="231"/>
    </row>
    <row r="21" spans="1:7" s="232" customFormat="1" ht="12.75">
      <c r="A21" s="231"/>
      <c r="B21" s="231"/>
      <c r="C21" s="231"/>
      <c r="D21" s="231"/>
      <c r="E21" s="231"/>
      <c r="F21" s="231"/>
      <c r="G21" s="231"/>
    </row>
    <row r="22" spans="1:7" s="232" customFormat="1" ht="15">
      <c r="A22" s="230" t="s">
        <v>475</v>
      </c>
      <c r="B22" s="231"/>
      <c r="C22" s="231"/>
      <c r="D22" s="231"/>
      <c r="E22" s="231"/>
      <c r="F22" s="231"/>
      <c r="G22" s="231"/>
    </row>
    <row r="23" spans="1:7" s="232" customFormat="1" ht="12.75">
      <c r="A23" s="231"/>
      <c r="B23" s="231"/>
      <c r="C23" s="231"/>
      <c r="D23" s="231"/>
      <c r="E23" s="231"/>
      <c r="F23" s="231"/>
      <c r="G23" s="231"/>
    </row>
    <row r="24" spans="1:7" ht="12.75">
      <c r="A24" s="231"/>
      <c r="B24" s="231"/>
      <c r="C24" s="231"/>
      <c r="D24" s="231"/>
      <c r="E24" s="231"/>
      <c r="F24" s="231"/>
      <c r="G24" s="231"/>
    </row>
    <row r="25" spans="1:7" ht="12.75">
      <c r="A25" s="231"/>
      <c r="B25" s="231"/>
      <c r="C25" s="417"/>
      <c r="D25" s="417"/>
      <c r="E25" s="417"/>
      <c r="F25" s="417"/>
      <c r="G25" s="231"/>
    </row>
    <row r="26" spans="1:7" ht="13.5">
      <c r="A26" s="231"/>
      <c r="B26" s="231"/>
      <c r="C26" s="418"/>
      <c r="D26" s="419"/>
      <c r="E26" s="419"/>
      <c r="F26" s="418"/>
      <c r="G26" s="231"/>
    </row>
  </sheetData>
  <sheetProtection selectLockedCells="1" selectUnlockedCells="1"/>
  <mergeCells count="3">
    <mergeCell ref="A2:G2"/>
    <mergeCell ref="C4:G4"/>
    <mergeCell ref="C6:F6"/>
  </mergeCells>
  <printOptions horizontalCentered="1"/>
  <pageMargins left="0.7874015748031497" right="0.4330708661417323" top="0.61" bottom="0.984251968503937" header="0.5" footer="0.5118110236220472"/>
  <pageSetup horizontalDpi="300" verticalDpi="3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I18"/>
  <sheetViews>
    <sheetView view="pageLayout" workbookViewId="0" topLeftCell="A1">
      <selection activeCell="A1" sqref="A1:I1"/>
    </sheetView>
  </sheetViews>
  <sheetFormatPr defaultColWidth="9.375" defaultRowHeight="12.75"/>
  <cols>
    <col min="1" max="1" width="6.75390625" style="60" customWidth="1"/>
    <col min="2" max="2" width="49.625" style="59" customWidth="1"/>
    <col min="3" max="8" width="12.75390625" style="59" customWidth="1"/>
    <col min="9" max="9" width="13.75390625" style="59" customWidth="1"/>
    <col min="10" max="16384" width="9.375" style="59" customWidth="1"/>
  </cols>
  <sheetData>
    <row r="1" spans="1:9" ht="27.75" customHeight="1">
      <c r="A1" s="546" t="s">
        <v>334</v>
      </c>
      <c r="B1" s="546"/>
      <c r="C1" s="546"/>
      <c r="D1" s="546"/>
      <c r="E1" s="546"/>
      <c r="F1" s="546"/>
      <c r="G1" s="546"/>
      <c r="H1" s="546"/>
      <c r="I1" s="546"/>
    </row>
    <row r="2" ht="20.25" customHeight="1">
      <c r="I2" s="260"/>
    </row>
    <row r="3" spans="1:9" s="261" customFormat="1" ht="26.25" customHeight="1">
      <c r="A3" s="547" t="s">
        <v>2</v>
      </c>
      <c r="B3" s="568" t="s">
        <v>335</v>
      </c>
      <c r="C3" s="547" t="s">
        <v>336</v>
      </c>
      <c r="D3" s="547" t="s">
        <v>476</v>
      </c>
      <c r="E3" s="569" t="s">
        <v>337</v>
      </c>
      <c r="F3" s="569"/>
      <c r="G3" s="569"/>
      <c r="H3" s="569"/>
      <c r="I3" s="568" t="s">
        <v>338</v>
      </c>
    </row>
    <row r="4" spans="1:9" s="264" customFormat="1" ht="32.25" customHeight="1">
      <c r="A4" s="547"/>
      <c r="B4" s="568"/>
      <c r="C4" s="568"/>
      <c r="D4" s="547"/>
      <c r="E4" s="262" t="s">
        <v>291</v>
      </c>
      <c r="F4" s="262" t="s">
        <v>394</v>
      </c>
      <c r="G4" s="262" t="s">
        <v>471</v>
      </c>
      <c r="H4" s="263" t="s">
        <v>477</v>
      </c>
      <c r="I4" s="568"/>
    </row>
    <row r="5" spans="1:9" s="268" customFormat="1" ht="12.75" customHeight="1">
      <c r="A5" s="265">
        <v>1</v>
      </c>
      <c r="B5" s="66">
        <v>2</v>
      </c>
      <c r="C5" s="266">
        <v>3</v>
      </c>
      <c r="D5" s="66">
        <v>4</v>
      </c>
      <c r="E5" s="265">
        <v>5</v>
      </c>
      <c r="F5" s="266">
        <v>6</v>
      </c>
      <c r="G5" s="266">
        <v>7</v>
      </c>
      <c r="H5" s="69">
        <v>8</v>
      </c>
      <c r="I5" s="267" t="s">
        <v>339</v>
      </c>
    </row>
    <row r="6" spans="1:9" ht="24.75" customHeight="1">
      <c r="A6" s="67" t="s">
        <v>4</v>
      </c>
      <c r="B6" s="269" t="s">
        <v>340</v>
      </c>
      <c r="C6" s="270"/>
      <c r="D6" s="271">
        <f>+D7+D8</f>
        <v>0</v>
      </c>
      <c r="E6" s="272">
        <v>0</v>
      </c>
      <c r="F6" s="273">
        <f>+F7+F8</f>
        <v>0</v>
      </c>
      <c r="G6" s="273">
        <f>+G7+G8</f>
        <v>0</v>
      </c>
      <c r="H6" s="274">
        <f>+H7+H8</f>
        <v>0</v>
      </c>
      <c r="I6" s="271">
        <f aca="true" t="shared" si="0" ref="I6:I17">SUM(D6:H6)</f>
        <v>0</v>
      </c>
    </row>
    <row r="7" spans="1:9" ht="19.5" customHeight="1">
      <c r="A7" s="275" t="s">
        <v>5</v>
      </c>
      <c r="B7" s="276" t="s">
        <v>341</v>
      </c>
      <c r="C7" s="277"/>
      <c r="D7" s="278"/>
      <c r="E7" s="279"/>
      <c r="F7" s="76"/>
      <c r="G7" s="76"/>
      <c r="H7" s="77"/>
      <c r="I7" s="280">
        <f t="shared" si="0"/>
        <v>0</v>
      </c>
    </row>
    <row r="8" spans="1:9" ht="19.5" customHeight="1">
      <c r="A8" s="275" t="s">
        <v>6</v>
      </c>
      <c r="B8" s="276" t="s">
        <v>341</v>
      </c>
      <c r="C8" s="277"/>
      <c r="D8" s="278"/>
      <c r="E8" s="279"/>
      <c r="F8" s="76"/>
      <c r="G8" s="76"/>
      <c r="H8" s="77"/>
      <c r="I8" s="280">
        <f t="shared" si="0"/>
        <v>0</v>
      </c>
    </row>
    <row r="9" spans="1:9" ht="25.5" customHeight="1">
      <c r="A9" s="67" t="s">
        <v>215</v>
      </c>
      <c r="B9" s="269" t="s">
        <v>342</v>
      </c>
      <c r="C9" s="281"/>
      <c r="D9" s="271">
        <f>+D10+D11</f>
        <v>0</v>
      </c>
      <c r="E9" s="272">
        <f>+E10+E11</f>
        <v>0</v>
      </c>
      <c r="F9" s="273">
        <f>+F10+F11</f>
        <v>0</v>
      </c>
      <c r="G9" s="273">
        <f>+G10+G11</f>
        <v>0</v>
      </c>
      <c r="H9" s="274">
        <f>+H10+H11</f>
        <v>0</v>
      </c>
      <c r="I9" s="271">
        <f t="shared" si="0"/>
        <v>0</v>
      </c>
    </row>
    <row r="10" spans="1:9" ht="19.5" customHeight="1">
      <c r="A10" s="275" t="s">
        <v>60</v>
      </c>
      <c r="B10" s="276" t="s">
        <v>341</v>
      </c>
      <c r="C10" s="277"/>
      <c r="D10" s="278"/>
      <c r="E10" s="279"/>
      <c r="F10" s="76"/>
      <c r="G10" s="76"/>
      <c r="H10" s="77"/>
      <c r="I10" s="280">
        <f t="shared" si="0"/>
        <v>0</v>
      </c>
    </row>
    <row r="11" spans="1:9" ht="19.5" customHeight="1">
      <c r="A11" s="275" t="s">
        <v>82</v>
      </c>
      <c r="B11" s="276" t="s">
        <v>341</v>
      </c>
      <c r="C11" s="277"/>
      <c r="D11" s="278"/>
      <c r="E11" s="279"/>
      <c r="F11" s="76"/>
      <c r="G11" s="76"/>
      <c r="H11" s="77"/>
      <c r="I11" s="280">
        <f t="shared" si="0"/>
        <v>0</v>
      </c>
    </row>
    <row r="12" spans="1:9" ht="19.5" customHeight="1">
      <c r="A12" s="67" t="s">
        <v>226</v>
      </c>
      <c r="B12" s="269" t="s">
        <v>343</v>
      </c>
      <c r="C12" s="281"/>
      <c r="D12" s="271">
        <f>+D13</f>
        <v>0</v>
      </c>
      <c r="E12" s="272">
        <f>+E13</f>
        <v>0</v>
      </c>
      <c r="F12" s="273">
        <f>+F13</f>
        <v>0</v>
      </c>
      <c r="G12" s="273">
        <f>+G13</f>
        <v>0</v>
      </c>
      <c r="H12" s="274">
        <f>+H13</f>
        <v>0</v>
      </c>
      <c r="I12" s="271">
        <f t="shared" si="0"/>
        <v>0</v>
      </c>
    </row>
    <row r="13" spans="1:9" ht="19.5" customHeight="1">
      <c r="A13" s="275" t="s">
        <v>104</v>
      </c>
      <c r="B13" s="276" t="s">
        <v>341</v>
      </c>
      <c r="C13" s="277"/>
      <c r="D13" s="278"/>
      <c r="E13" s="279"/>
      <c r="F13" s="76"/>
      <c r="G13" s="76"/>
      <c r="H13" s="77"/>
      <c r="I13" s="280">
        <f t="shared" si="0"/>
        <v>0</v>
      </c>
    </row>
    <row r="14" spans="1:9" ht="19.5" customHeight="1">
      <c r="A14" s="67" t="s">
        <v>114</v>
      </c>
      <c r="B14" s="269" t="s">
        <v>344</v>
      </c>
      <c r="C14" s="281"/>
      <c r="D14" s="271">
        <f>+D15</f>
        <v>0</v>
      </c>
      <c r="E14" s="272">
        <f>+E15</f>
        <v>0</v>
      </c>
      <c r="F14" s="273">
        <f>+F15</f>
        <v>0</v>
      </c>
      <c r="G14" s="273">
        <f>+G15</f>
        <v>0</v>
      </c>
      <c r="H14" s="274">
        <f>+H15</f>
        <v>0</v>
      </c>
      <c r="I14" s="271">
        <f t="shared" si="0"/>
        <v>0</v>
      </c>
    </row>
    <row r="15" spans="1:9" ht="19.5" customHeight="1">
      <c r="A15" s="282" t="s">
        <v>238</v>
      </c>
      <c r="B15" s="283" t="s">
        <v>341</v>
      </c>
      <c r="C15" s="284"/>
      <c r="D15" s="285"/>
      <c r="E15" s="286"/>
      <c r="F15" s="83"/>
      <c r="G15" s="83"/>
      <c r="H15" s="84"/>
      <c r="I15" s="287">
        <f t="shared" si="0"/>
        <v>0</v>
      </c>
    </row>
    <row r="16" spans="1:9" ht="19.5" customHeight="1">
      <c r="A16" s="67" t="s">
        <v>252</v>
      </c>
      <c r="B16" s="269" t="s">
        <v>345</v>
      </c>
      <c r="C16" s="281"/>
      <c r="D16" s="271">
        <f>+D17</f>
        <v>0</v>
      </c>
      <c r="E16" s="272">
        <f>+E17</f>
        <v>0</v>
      </c>
      <c r="F16" s="273">
        <f>+F17</f>
        <v>0</v>
      </c>
      <c r="G16" s="273">
        <f>+G17</f>
        <v>0</v>
      </c>
      <c r="H16" s="274">
        <f>+H17</f>
        <v>0</v>
      </c>
      <c r="I16" s="271">
        <f t="shared" si="0"/>
        <v>0</v>
      </c>
    </row>
    <row r="17" spans="1:9" ht="19.5" customHeight="1">
      <c r="A17" s="288" t="s">
        <v>253</v>
      </c>
      <c r="B17" s="289" t="s">
        <v>341</v>
      </c>
      <c r="C17" s="290"/>
      <c r="D17" s="291"/>
      <c r="E17" s="292"/>
      <c r="F17" s="93"/>
      <c r="G17" s="93"/>
      <c r="H17" s="91"/>
      <c r="I17" s="293">
        <f t="shared" si="0"/>
        <v>0</v>
      </c>
    </row>
    <row r="18" spans="1:9" ht="19.5" customHeight="1">
      <c r="A18" s="567" t="s">
        <v>346</v>
      </c>
      <c r="B18" s="567"/>
      <c r="C18" s="294"/>
      <c r="D18" s="271">
        <f aca="true" t="shared" si="1" ref="D18:I18">+D6+D9+D12+D14+D16</f>
        <v>0</v>
      </c>
      <c r="E18" s="272">
        <f t="shared" si="1"/>
        <v>0</v>
      </c>
      <c r="F18" s="273">
        <f t="shared" si="1"/>
        <v>0</v>
      </c>
      <c r="G18" s="273">
        <f t="shared" si="1"/>
        <v>0</v>
      </c>
      <c r="H18" s="274">
        <f t="shared" si="1"/>
        <v>0</v>
      </c>
      <c r="I18" s="271">
        <f t="shared" si="1"/>
        <v>0</v>
      </c>
    </row>
  </sheetData>
  <sheetProtection selectLockedCells="1" selectUnlockedCells="1"/>
  <mergeCells count="8">
    <mergeCell ref="A18:B18"/>
    <mergeCell ref="A1:I1"/>
    <mergeCell ref="A3:A4"/>
    <mergeCell ref="B3:B4"/>
    <mergeCell ref="C3:C4"/>
    <mergeCell ref="D3:D4"/>
    <mergeCell ref="E3:H3"/>
    <mergeCell ref="I3:I4"/>
  </mergeCells>
  <printOptions horizontalCentered="1"/>
  <pageMargins left="0.7875" right="0.7875" top="1.0298611111111111" bottom="0.9840277777777777" header="0.7875" footer="0.5118055555555555"/>
  <pageSetup horizontalDpi="300" verticalDpi="300" orientation="landscape" paperSize="9" scale="95" r:id="rId1"/>
  <headerFooter alignWithMargins="0">
    <oddHeader>&amp;R&amp;"Times New Roman CE,Félkövér dőlt"14. melléklet a 2/2018. (III.1.)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D31"/>
  <sheetViews>
    <sheetView view="pageLayout" workbookViewId="0" topLeftCell="A1">
      <selection activeCell="B1" sqref="B1:D1"/>
    </sheetView>
  </sheetViews>
  <sheetFormatPr defaultColWidth="9.375" defaultRowHeight="12.75"/>
  <cols>
    <col min="1" max="1" width="5.75390625" style="295" customWidth="1"/>
    <col min="2" max="2" width="54.75390625" style="177" customWidth="1"/>
    <col min="3" max="3" width="18.75390625" style="177" customWidth="1"/>
    <col min="4" max="4" width="17.625" style="177" customWidth="1"/>
    <col min="5" max="16384" width="9.375" style="177" customWidth="1"/>
  </cols>
  <sheetData>
    <row r="1" spans="2:4" ht="31.5" customHeight="1">
      <c r="B1" s="570" t="s">
        <v>347</v>
      </c>
      <c r="C1" s="570"/>
      <c r="D1" s="570"/>
    </row>
    <row r="2" spans="1:4" s="298" customFormat="1" ht="15">
      <c r="A2" s="296"/>
      <c r="B2" s="297"/>
      <c r="D2" s="299"/>
    </row>
    <row r="3" spans="1:4" s="240" customFormat="1" ht="48" customHeight="1">
      <c r="A3" s="300" t="s">
        <v>287</v>
      </c>
      <c r="B3" s="238" t="s">
        <v>3</v>
      </c>
      <c r="C3" s="238" t="s">
        <v>452</v>
      </c>
      <c r="D3" s="239" t="s">
        <v>348</v>
      </c>
    </row>
    <row r="4" spans="1:4" s="240" customFormat="1" ht="13.5" customHeight="1">
      <c r="A4" s="301">
        <v>1</v>
      </c>
      <c r="B4" s="186">
        <v>2</v>
      </c>
      <c r="C4" s="186">
        <v>3</v>
      </c>
      <c r="D4" s="187">
        <v>4</v>
      </c>
    </row>
    <row r="5" spans="1:4" ht="18" customHeight="1">
      <c r="A5" s="302" t="s">
        <v>4</v>
      </c>
      <c r="B5" s="303" t="s">
        <v>349</v>
      </c>
      <c r="C5" s="304"/>
      <c r="D5" s="94"/>
    </row>
    <row r="6" spans="1:4" ht="18" customHeight="1">
      <c r="A6" s="305" t="s">
        <v>5</v>
      </c>
      <c r="B6" s="306" t="s">
        <v>350</v>
      </c>
      <c r="C6" s="307"/>
      <c r="D6" s="96"/>
    </row>
    <row r="7" spans="1:4" ht="18" customHeight="1">
      <c r="A7" s="305" t="s">
        <v>6</v>
      </c>
      <c r="B7" s="306" t="s">
        <v>351</v>
      </c>
      <c r="C7" s="307"/>
      <c r="D7" s="96"/>
    </row>
    <row r="8" spans="1:4" ht="18" customHeight="1">
      <c r="A8" s="305" t="s">
        <v>215</v>
      </c>
      <c r="B8" s="306" t="s">
        <v>352</v>
      </c>
      <c r="C8" s="307"/>
      <c r="D8" s="96"/>
    </row>
    <row r="9" spans="1:4" ht="18" customHeight="1">
      <c r="A9" s="305" t="s">
        <v>60</v>
      </c>
      <c r="B9" s="306" t="s">
        <v>353</v>
      </c>
      <c r="C9" s="307"/>
      <c r="D9" s="96"/>
    </row>
    <row r="10" spans="1:4" ht="18" customHeight="1">
      <c r="A10" s="305" t="s">
        <v>82</v>
      </c>
      <c r="B10" s="306" t="s">
        <v>354</v>
      </c>
      <c r="C10" s="307"/>
      <c r="D10" s="96"/>
    </row>
    <row r="11" spans="1:4" ht="18" customHeight="1">
      <c r="A11" s="305" t="s">
        <v>226</v>
      </c>
      <c r="B11" s="308" t="s">
        <v>355</v>
      </c>
      <c r="C11" s="307"/>
      <c r="D11" s="96"/>
    </row>
    <row r="12" spans="1:4" ht="18" customHeight="1">
      <c r="A12" s="305" t="s">
        <v>114</v>
      </c>
      <c r="B12" s="308" t="s">
        <v>356</v>
      </c>
      <c r="C12" s="307"/>
      <c r="D12" s="96"/>
    </row>
    <row r="13" spans="1:4" ht="18" customHeight="1">
      <c r="A13" s="305" t="s">
        <v>238</v>
      </c>
      <c r="B13" s="308" t="s">
        <v>357</v>
      </c>
      <c r="C13" s="307"/>
      <c r="D13" s="96"/>
    </row>
    <row r="14" spans="1:4" ht="18" customHeight="1">
      <c r="A14" s="305" t="s">
        <v>252</v>
      </c>
      <c r="B14" s="308" t="s">
        <v>358</v>
      </c>
      <c r="C14" s="307"/>
      <c r="D14" s="96"/>
    </row>
    <row r="15" spans="1:4" ht="22.5" customHeight="1">
      <c r="A15" s="305" t="s">
        <v>253</v>
      </c>
      <c r="B15" s="308" t="s">
        <v>359</v>
      </c>
      <c r="C15" s="307"/>
      <c r="D15" s="96"/>
    </row>
    <row r="16" spans="1:4" ht="18" customHeight="1">
      <c r="A16" s="305" t="s">
        <v>254</v>
      </c>
      <c r="B16" s="306" t="s">
        <v>360</v>
      </c>
      <c r="C16" s="307">
        <v>2</v>
      </c>
      <c r="D16" s="96">
        <v>20000</v>
      </c>
    </row>
    <row r="17" spans="1:4" ht="18" customHeight="1">
      <c r="A17" s="305" t="s">
        <v>255</v>
      </c>
      <c r="B17" s="306"/>
      <c r="C17" s="307"/>
      <c r="D17" s="96"/>
    </row>
    <row r="18" spans="1:4" ht="18" customHeight="1">
      <c r="A18" s="305" t="s">
        <v>258</v>
      </c>
      <c r="B18" s="306"/>
      <c r="C18" s="307"/>
      <c r="D18" s="96"/>
    </row>
    <row r="19" spans="1:4" ht="18" customHeight="1">
      <c r="A19" s="305" t="s">
        <v>260</v>
      </c>
      <c r="B19" s="306"/>
      <c r="C19" s="307"/>
      <c r="D19" s="96"/>
    </row>
    <row r="20" spans="1:4" ht="18" customHeight="1">
      <c r="A20" s="305" t="s">
        <v>263</v>
      </c>
      <c r="B20" s="306"/>
      <c r="C20" s="307"/>
      <c r="D20" s="96"/>
    </row>
    <row r="21" spans="1:4" ht="18" customHeight="1">
      <c r="A21" s="305" t="s">
        <v>265</v>
      </c>
      <c r="B21" s="309"/>
      <c r="C21" s="95"/>
      <c r="D21" s="96"/>
    </row>
    <row r="22" spans="1:4" ht="18" customHeight="1">
      <c r="A22" s="305" t="s">
        <v>268</v>
      </c>
      <c r="B22" s="310"/>
      <c r="C22" s="95"/>
      <c r="D22" s="96"/>
    </row>
    <row r="23" spans="1:4" ht="18" customHeight="1">
      <c r="A23" s="305" t="s">
        <v>271</v>
      </c>
      <c r="B23" s="310"/>
      <c r="C23" s="95"/>
      <c r="D23" s="96"/>
    </row>
    <row r="24" spans="1:4" ht="18" customHeight="1">
      <c r="A24" s="305" t="s">
        <v>274</v>
      </c>
      <c r="B24" s="310"/>
      <c r="C24" s="95"/>
      <c r="D24" s="96"/>
    </row>
    <row r="25" spans="1:4" ht="18" customHeight="1">
      <c r="A25" s="305" t="s">
        <v>276</v>
      </c>
      <c r="B25" s="310"/>
      <c r="C25" s="95"/>
      <c r="D25" s="96"/>
    </row>
    <row r="26" spans="1:4" ht="18" customHeight="1">
      <c r="A26" s="305" t="s">
        <v>277</v>
      </c>
      <c r="B26" s="310"/>
      <c r="C26" s="95"/>
      <c r="D26" s="96"/>
    </row>
    <row r="27" spans="1:4" ht="18" customHeight="1">
      <c r="A27" s="305" t="s">
        <v>280</v>
      </c>
      <c r="B27" s="310"/>
      <c r="C27" s="95"/>
      <c r="D27" s="96"/>
    </row>
    <row r="28" spans="1:4" ht="18" customHeight="1">
      <c r="A28" s="305" t="s">
        <v>281</v>
      </c>
      <c r="B28" s="310"/>
      <c r="C28" s="95"/>
      <c r="D28" s="96"/>
    </row>
    <row r="29" spans="1:4" ht="18" customHeight="1">
      <c r="A29" s="311" t="s">
        <v>284</v>
      </c>
      <c r="B29" s="312"/>
      <c r="C29" s="313"/>
      <c r="D29" s="226"/>
    </row>
    <row r="30" spans="1:4" ht="18" customHeight="1">
      <c r="A30" s="301" t="s">
        <v>285</v>
      </c>
      <c r="B30" s="314" t="s">
        <v>327</v>
      </c>
      <c r="C30" s="431" t="s">
        <v>453</v>
      </c>
      <c r="D30" s="315">
        <f>+D5+D6+D7+D8+D9+D16+D17+D18+D19+D20+D21+D22+D23+D24+D25+D26+D27+D28+D29</f>
        <v>20000</v>
      </c>
    </row>
    <row r="31" spans="1:4" ht="8.25" customHeight="1">
      <c r="A31" s="316"/>
      <c r="B31" s="571"/>
      <c r="C31" s="571"/>
      <c r="D31" s="571"/>
    </row>
  </sheetData>
  <sheetProtection/>
  <mergeCells count="2">
    <mergeCell ref="B1:D1"/>
    <mergeCell ref="B31:D31"/>
  </mergeCells>
  <printOptions horizontalCentered="1"/>
  <pageMargins left="0.7875" right="0.7875" top="1.0604166666666666" bottom="0.9840277777777777" header="0.7875" footer="0.5118055555555555"/>
  <pageSetup horizontalDpi="300" verticalDpi="300" orientation="portrait" paperSize="9" scale="95" r:id="rId1"/>
  <headerFooter alignWithMargins="0">
    <oddHeader>&amp;R&amp;"Times New Roman CE,Dőlt"&amp;11 15. melléklet a 2/2018. (III.1.)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2:P28"/>
  <sheetViews>
    <sheetView view="pageLayout" workbookViewId="0" topLeftCell="A1">
      <selection activeCell="L1" sqref="L1"/>
    </sheetView>
  </sheetViews>
  <sheetFormatPr defaultColWidth="9.375" defaultRowHeight="12.75"/>
  <cols>
    <col min="1" max="1" width="4.75390625" style="317" customWidth="1"/>
    <col min="2" max="2" width="31.125" style="318" customWidth="1"/>
    <col min="3" max="4" width="9.00390625" style="318" customWidth="1"/>
    <col min="5" max="5" width="9.50390625" style="318" customWidth="1"/>
    <col min="6" max="6" width="8.75390625" style="318" customWidth="1"/>
    <col min="7" max="7" width="11.125" style="318" customWidth="1"/>
    <col min="8" max="8" width="8.75390625" style="318" customWidth="1"/>
    <col min="9" max="9" width="9.75390625" style="318" customWidth="1"/>
    <col min="10" max="10" width="10.00390625" style="318" customWidth="1"/>
    <col min="11" max="14" width="9.50390625" style="318" customWidth="1"/>
    <col min="15" max="15" width="12.625" style="317" customWidth="1"/>
    <col min="16" max="16" width="9.75390625" style="318" bestFit="1" customWidth="1"/>
    <col min="17" max="16384" width="9.375" style="318" customWidth="1"/>
  </cols>
  <sheetData>
    <row r="1" ht="31.5" customHeight="1"/>
    <row r="2" spans="1:15" ht="15.75" thickBot="1">
      <c r="A2" s="572" t="s">
        <v>478</v>
      </c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</row>
    <row r="3" spans="1:15" s="317" customFormat="1" ht="34.5" customHeight="1" thickBot="1">
      <c r="A3" s="319" t="s">
        <v>287</v>
      </c>
      <c r="B3" s="320" t="s">
        <v>242</v>
      </c>
      <c r="C3" s="320" t="s">
        <v>361</v>
      </c>
      <c r="D3" s="320" t="s">
        <v>362</v>
      </c>
      <c r="E3" s="320" t="s">
        <v>363</v>
      </c>
      <c r="F3" s="320" t="s">
        <v>364</v>
      </c>
      <c r="G3" s="320" t="s">
        <v>365</v>
      </c>
      <c r="H3" s="320" t="s">
        <v>366</v>
      </c>
      <c r="I3" s="320" t="s">
        <v>367</v>
      </c>
      <c r="J3" s="320" t="s">
        <v>368</v>
      </c>
      <c r="K3" s="320" t="s">
        <v>369</v>
      </c>
      <c r="L3" s="320" t="s">
        <v>370</v>
      </c>
      <c r="M3" s="320" t="s">
        <v>371</v>
      </c>
      <c r="N3" s="320" t="s">
        <v>372</v>
      </c>
      <c r="O3" s="321" t="s">
        <v>327</v>
      </c>
    </row>
    <row r="4" spans="1:15" s="323" customFormat="1" ht="15" customHeight="1" thickBot="1">
      <c r="A4" s="322" t="s">
        <v>4</v>
      </c>
      <c r="B4" s="573" t="s">
        <v>240</v>
      </c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4"/>
    </row>
    <row r="5" spans="1:16" s="323" customFormat="1" ht="15">
      <c r="A5" s="324" t="s">
        <v>5</v>
      </c>
      <c r="B5" s="325" t="s">
        <v>243</v>
      </c>
      <c r="C5" s="326">
        <v>1852411</v>
      </c>
      <c r="D5" s="326">
        <v>1852411</v>
      </c>
      <c r="E5" s="326">
        <v>1852411</v>
      </c>
      <c r="F5" s="326">
        <v>1852411</v>
      </c>
      <c r="G5" s="326">
        <v>1852411</v>
      </c>
      <c r="H5" s="326">
        <v>1852411</v>
      </c>
      <c r="I5" s="326">
        <v>1852411</v>
      </c>
      <c r="J5" s="326">
        <v>1852411</v>
      </c>
      <c r="K5" s="326">
        <v>1852411</v>
      </c>
      <c r="L5" s="326">
        <v>1852411</v>
      </c>
      <c r="M5" s="326">
        <v>1852411</v>
      </c>
      <c r="N5" s="326">
        <v>1852411</v>
      </c>
      <c r="O5" s="376">
        <f>SUM(C5:N5)</f>
        <v>22228932</v>
      </c>
      <c r="P5" s="354"/>
    </row>
    <row r="6" spans="1:16" s="330" customFormat="1" ht="15">
      <c r="A6" s="327" t="s">
        <v>6</v>
      </c>
      <c r="B6" s="328" t="s">
        <v>373</v>
      </c>
      <c r="C6" s="329">
        <v>271000</v>
      </c>
      <c r="D6" s="329">
        <v>271000</v>
      </c>
      <c r="E6" s="329"/>
      <c r="F6" s="329"/>
      <c r="G6" s="329"/>
      <c r="H6" s="329"/>
      <c r="I6" s="329"/>
      <c r="J6" s="329"/>
      <c r="K6" s="329"/>
      <c r="L6" s="329"/>
      <c r="M6" s="329"/>
      <c r="N6" s="374"/>
      <c r="O6" s="376">
        <f aca="true" t="shared" si="0" ref="O6:O14">SUM(C6:N6)</f>
        <v>542000</v>
      </c>
      <c r="P6" s="354"/>
    </row>
    <row r="7" spans="1:16" s="330" customFormat="1" ht="15">
      <c r="A7" s="327" t="s">
        <v>215</v>
      </c>
      <c r="B7" s="331" t="s">
        <v>374</v>
      </c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74"/>
      <c r="O7" s="376">
        <f t="shared" si="0"/>
        <v>0</v>
      </c>
      <c r="P7" s="354"/>
    </row>
    <row r="8" spans="1:16" s="330" customFormat="1" ht="13.5" customHeight="1">
      <c r="A8" s="327" t="s">
        <v>60</v>
      </c>
      <c r="B8" s="333" t="s">
        <v>248</v>
      </c>
      <c r="C8" s="334">
        <v>100000</v>
      </c>
      <c r="D8" s="334">
        <v>100000</v>
      </c>
      <c r="E8" s="334">
        <v>4000000</v>
      </c>
      <c r="F8" s="334">
        <v>1000000</v>
      </c>
      <c r="G8" s="334">
        <v>700000</v>
      </c>
      <c r="H8" s="334">
        <v>400000</v>
      </c>
      <c r="I8" s="334">
        <v>400000</v>
      </c>
      <c r="J8" s="334">
        <v>200000</v>
      </c>
      <c r="K8" s="334">
        <v>4300000</v>
      </c>
      <c r="L8" s="334">
        <v>700000</v>
      </c>
      <c r="M8" s="334">
        <v>205000</v>
      </c>
      <c r="N8" s="375">
        <v>480000</v>
      </c>
      <c r="O8" s="376">
        <f t="shared" si="0"/>
        <v>12585000</v>
      </c>
      <c r="P8" s="354"/>
    </row>
    <row r="9" spans="1:16" s="330" customFormat="1" ht="13.5" customHeight="1">
      <c r="A9" s="327" t="s">
        <v>82</v>
      </c>
      <c r="B9" s="333" t="s">
        <v>375</v>
      </c>
      <c r="C9" s="334">
        <v>154000</v>
      </c>
      <c r="D9" s="334">
        <v>154000</v>
      </c>
      <c r="E9" s="334">
        <v>300000</v>
      </c>
      <c r="F9" s="334">
        <v>145000</v>
      </c>
      <c r="G9" s="334">
        <v>325081</v>
      </c>
      <c r="H9" s="334">
        <v>154000</v>
      </c>
      <c r="I9" s="334">
        <v>140068</v>
      </c>
      <c r="J9" s="334">
        <v>200000</v>
      </c>
      <c r="K9" s="334">
        <v>400000</v>
      </c>
      <c r="L9" s="334">
        <v>200000</v>
      </c>
      <c r="M9" s="334">
        <v>400000</v>
      </c>
      <c r="N9" s="375">
        <v>140000</v>
      </c>
      <c r="O9" s="376">
        <f t="shared" si="0"/>
        <v>2712149</v>
      </c>
      <c r="P9" s="354"/>
    </row>
    <row r="10" spans="1:16" s="330" customFormat="1" ht="13.5" customHeight="1">
      <c r="A10" s="327" t="s">
        <v>226</v>
      </c>
      <c r="B10" s="333" t="s">
        <v>282</v>
      </c>
      <c r="C10" s="334"/>
      <c r="D10" s="334"/>
      <c r="E10" s="334"/>
      <c r="F10" s="334"/>
      <c r="G10" s="334"/>
      <c r="H10" s="334"/>
      <c r="I10" s="334"/>
      <c r="J10" s="334"/>
      <c r="K10" s="334"/>
      <c r="L10" s="334"/>
      <c r="M10" s="334"/>
      <c r="N10" s="375"/>
      <c r="O10" s="376">
        <f t="shared" si="0"/>
        <v>0</v>
      </c>
      <c r="P10" s="354"/>
    </row>
    <row r="11" spans="1:16" s="330" customFormat="1" ht="13.5" customHeight="1">
      <c r="A11" s="327" t="s">
        <v>104</v>
      </c>
      <c r="B11" s="333" t="s">
        <v>249</v>
      </c>
      <c r="C11" s="334"/>
      <c r="D11" s="334"/>
      <c r="E11" s="334"/>
      <c r="F11" s="334"/>
      <c r="G11" s="334"/>
      <c r="H11" s="334"/>
      <c r="I11" s="334"/>
      <c r="J11" s="334"/>
      <c r="K11" s="334"/>
      <c r="L11" s="334"/>
      <c r="M11" s="334"/>
      <c r="N11" s="375"/>
      <c r="O11" s="376">
        <f t="shared" si="0"/>
        <v>0</v>
      </c>
      <c r="P11" s="354"/>
    </row>
    <row r="12" spans="1:16" s="330" customFormat="1" ht="15">
      <c r="A12" s="327" t="s">
        <v>114</v>
      </c>
      <c r="B12" s="328" t="s">
        <v>376</v>
      </c>
      <c r="C12" s="334"/>
      <c r="D12" s="334"/>
      <c r="E12" s="334"/>
      <c r="F12" s="334"/>
      <c r="G12" s="334"/>
      <c r="H12" s="334"/>
      <c r="I12" s="334"/>
      <c r="J12" s="334"/>
      <c r="K12" s="334"/>
      <c r="L12" s="334"/>
      <c r="M12" s="334"/>
      <c r="N12" s="375"/>
      <c r="O12" s="376">
        <f t="shared" si="0"/>
        <v>0</v>
      </c>
      <c r="P12" s="354"/>
    </row>
    <row r="13" spans="1:16" s="330" customFormat="1" ht="13.5" customHeight="1" thickBot="1">
      <c r="A13" s="327" t="s">
        <v>238</v>
      </c>
      <c r="B13" s="333" t="s">
        <v>377</v>
      </c>
      <c r="C13" s="334">
        <v>667746</v>
      </c>
      <c r="D13" s="334">
        <v>0</v>
      </c>
      <c r="E13" s="334">
        <v>254738</v>
      </c>
      <c r="F13" s="334">
        <v>247589</v>
      </c>
      <c r="G13" s="334">
        <v>256908</v>
      </c>
      <c r="H13" s="334">
        <v>163589</v>
      </c>
      <c r="I13" s="334">
        <v>25144854</v>
      </c>
      <c r="J13" s="334">
        <v>16307589</v>
      </c>
      <c r="K13" s="334">
        <v>1117589</v>
      </c>
      <c r="L13" s="334">
        <v>238139</v>
      </c>
      <c r="M13" s="334">
        <v>112589</v>
      </c>
      <c r="N13" s="334">
        <v>2545589</v>
      </c>
      <c r="O13" s="378">
        <f>SUM(C13:N13)</f>
        <v>47056919</v>
      </c>
      <c r="P13" s="354"/>
    </row>
    <row r="14" spans="1:16" s="323" customFormat="1" ht="15.75" customHeight="1" thickBot="1">
      <c r="A14" s="322" t="s">
        <v>252</v>
      </c>
      <c r="B14" s="335" t="s">
        <v>378</v>
      </c>
      <c r="C14" s="336">
        <f aca="true" t="shared" si="1" ref="C14:N14">SUM(C5:C13)</f>
        <v>3045157</v>
      </c>
      <c r="D14" s="336">
        <f t="shared" si="1"/>
        <v>2377411</v>
      </c>
      <c r="E14" s="336">
        <f t="shared" si="1"/>
        <v>6407149</v>
      </c>
      <c r="F14" s="336">
        <f>SUM(F5:F13)</f>
        <v>3245000</v>
      </c>
      <c r="G14" s="336">
        <f t="shared" si="1"/>
        <v>3134400</v>
      </c>
      <c r="H14" s="336">
        <f t="shared" si="1"/>
        <v>2570000</v>
      </c>
      <c r="I14" s="336">
        <f t="shared" si="1"/>
        <v>27537333</v>
      </c>
      <c r="J14" s="336">
        <f t="shared" si="1"/>
        <v>18560000</v>
      </c>
      <c r="K14" s="336">
        <f t="shared" si="1"/>
        <v>7670000</v>
      </c>
      <c r="L14" s="336">
        <f t="shared" si="1"/>
        <v>2990550</v>
      </c>
      <c r="M14" s="336">
        <f t="shared" si="1"/>
        <v>2570000</v>
      </c>
      <c r="N14" s="377">
        <f t="shared" si="1"/>
        <v>5018000</v>
      </c>
      <c r="O14" s="420">
        <f t="shared" si="0"/>
        <v>85125000</v>
      </c>
      <c r="P14" s="354"/>
    </row>
    <row r="15" spans="1:15" s="323" customFormat="1" ht="15" customHeight="1" thickBot="1">
      <c r="A15" s="322" t="s">
        <v>253</v>
      </c>
      <c r="B15" s="573" t="s">
        <v>241</v>
      </c>
      <c r="C15" s="573"/>
      <c r="D15" s="573"/>
      <c r="E15" s="573"/>
      <c r="F15" s="573"/>
      <c r="G15" s="573"/>
      <c r="H15" s="573"/>
      <c r="I15" s="573"/>
      <c r="J15" s="573"/>
      <c r="K15" s="573"/>
      <c r="L15" s="573"/>
      <c r="M15" s="573"/>
      <c r="N15" s="573"/>
      <c r="O15" s="575"/>
    </row>
    <row r="16" spans="1:15" s="330" customFormat="1" ht="24.75" customHeight="1">
      <c r="A16" s="337" t="s">
        <v>254</v>
      </c>
      <c r="B16" s="338" t="s">
        <v>244</v>
      </c>
      <c r="C16" s="329">
        <v>771000</v>
      </c>
      <c r="D16" s="329">
        <v>771000</v>
      </c>
      <c r="E16" s="329">
        <v>771000</v>
      </c>
      <c r="F16" s="329">
        <v>605000</v>
      </c>
      <c r="G16" s="329">
        <v>605000</v>
      </c>
      <c r="H16" s="329">
        <v>605000</v>
      </c>
      <c r="I16" s="329">
        <v>605000</v>
      </c>
      <c r="J16" s="329">
        <v>605000</v>
      </c>
      <c r="K16" s="329">
        <v>605000</v>
      </c>
      <c r="L16" s="329">
        <v>605000</v>
      </c>
      <c r="M16" s="329">
        <v>605000</v>
      </c>
      <c r="N16" s="329">
        <v>605000</v>
      </c>
      <c r="O16" s="332">
        <f>SUM(C16:N16)</f>
        <v>7758000</v>
      </c>
    </row>
    <row r="17" spans="1:15" s="330" customFormat="1" ht="24.75" customHeight="1">
      <c r="A17" s="327" t="s">
        <v>255</v>
      </c>
      <c r="B17" s="328" t="s">
        <v>169</v>
      </c>
      <c r="C17" s="334">
        <v>125000</v>
      </c>
      <c r="D17" s="334">
        <v>125000</v>
      </c>
      <c r="E17" s="334">
        <v>125000</v>
      </c>
      <c r="F17" s="334">
        <v>100000</v>
      </c>
      <c r="G17" s="334">
        <v>101305</v>
      </c>
      <c r="H17" s="334">
        <v>105000</v>
      </c>
      <c r="I17" s="334">
        <v>105000</v>
      </c>
      <c r="J17" s="334">
        <v>105000</v>
      </c>
      <c r="K17" s="334">
        <v>105000</v>
      </c>
      <c r="L17" s="334">
        <v>105000</v>
      </c>
      <c r="M17" s="334">
        <v>105000</v>
      </c>
      <c r="N17" s="334">
        <v>105000</v>
      </c>
      <c r="O17" s="332">
        <f aca="true" t="shared" si="2" ref="O17:O24">SUM(C17:N17)</f>
        <v>1311305</v>
      </c>
    </row>
    <row r="18" spans="1:15" s="330" customFormat="1" ht="24.75" customHeight="1">
      <c r="A18" s="327" t="s">
        <v>258</v>
      </c>
      <c r="B18" s="333" t="s">
        <v>170</v>
      </c>
      <c r="C18" s="334">
        <v>1200000</v>
      </c>
      <c r="D18" s="334">
        <v>1121411</v>
      </c>
      <c r="E18" s="334">
        <v>1178589</v>
      </c>
      <c r="F18" s="334">
        <v>1200000</v>
      </c>
      <c r="G18" s="334">
        <v>1100000</v>
      </c>
      <c r="H18" s="334">
        <v>1100000</v>
      </c>
      <c r="I18" s="334">
        <v>1015594</v>
      </c>
      <c r="J18" s="334">
        <v>1050000</v>
      </c>
      <c r="K18" s="334">
        <v>1400000</v>
      </c>
      <c r="L18" s="334">
        <v>1620550</v>
      </c>
      <c r="M18" s="334">
        <v>1800000</v>
      </c>
      <c r="N18" s="334">
        <v>1500000</v>
      </c>
      <c r="O18" s="332">
        <f t="shared" si="2"/>
        <v>15286144</v>
      </c>
    </row>
    <row r="19" spans="1:15" s="330" customFormat="1" ht="24.75" customHeight="1">
      <c r="A19" s="327" t="s">
        <v>260</v>
      </c>
      <c r="B19" s="333" t="s">
        <v>171</v>
      </c>
      <c r="C19" s="334">
        <v>60000</v>
      </c>
      <c r="D19" s="334">
        <v>60000</v>
      </c>
      <c r="E19" s="334">
        <v>60000</v>
      </c>
      <c r="F19" s="334">
        <v>60000</v>
      </c>
      <c r="G19" s="334">
        <v>60000</v>
      </c>
      <c r="H19" s="334">
        <v>60000</v>
      </c>
      <c r="I19" s="334">
        <v>60000</v>
      </c>
      <c r="J19" s="334">
        <v>500000</v>
      </c>
      <c r="K19" s="334">
        <v>60000</v>
      </c>
      <c r="L19" s="334">
        <v>60000</v>
      </c>
      <c r="M19" s="334">
        <v>60000</v>
      </c>
      <c r="N19" s="334">
        <v>2808000</v>
      </c>
      <c r="O19" s="332">
        <f t="shared" si="2"/>
        <v>3908000</v>
      </c>
    </row>
    <row r="20" spans="1:15" s="330" customFormat="1" ht="24.75" customHeight="1">
      <c r="A20" s="327" t="s">
        <v>263</v>
      </c>
      <c r="B20" s="333" t="s">
        <v>379</v>
      </c>
      <c r="C20" s="334"/>
      <c r="D20" s="334">
        <v>300000</v>
      </c>
      <c r="E20" s="334">
        <v>3022560</v>
      </c>
      <c r="F20" s="334">
        <v>1200000</v>
      </c>
      <c r="G20" s="334"/>
      <c r="H20" s="334">
        <v>700000</v>
      </c>
      <c r="I20" s="334">
        <v>700000</v>
      </c>
      <c r="J20" s="334">
        <v>100000</v>
      </c>
      <c r="K20" s="334">
        <v>5500000</v>
      </c>
      <c r="L20" s="334">
        <v>600000</v>
      </c>
      <c r="M20" s="334"/>
      <c r="N20" s="334"/>
      <c r="O20" s="332">
        <f>SUM(C20:N20)</f>
        <v>12122560</v>
      </c>
    </row>
    <row r="21" spans="1:15" s="330" customFormat="1" ht="24.75" customHeight="1">
      <c r="A21" s="327" t="s">
        <v>265</v>
      </c>
      <c r="B21" s="333" t="s">
        <v>194</v>
      </c>
      <c r="C21" s="334"/>
      <c r="D21" s="334"/>
      <c r="E21" s="334">
        <v>1250000</v>
      </c>
      <c r="F21" s="334">
        <v>80000</v>
      </c>
      <c r="G21" s="334">
        <v>1268095</v>
      </c>
      <c r="H21" s="334"/>
      <c r="I21" s="334"/>
      <c r="J21" s="334">
        <v>16200000</v>
      </c>
      <c r="K21" s="334"/>
      <c r="L21" s="334"/>
      <c r="M21" s="334"/>
      <c r="N21" s="334"/>
      <c r="O21" s="332">
        <f t="shared" si="2"/>
        <v>18798095</v>
      </c>
    </row>
    <row r="22" spans="1:15" s="330" customFormat="1" ht="24.75" customHeight="1">
      <c r="A22" s="327" t="s">
        <v>268</v>
      </c>
      <c r="B22" s="328" t="s">
        <v>196</v>
      </c>
      <c r="C22" s="334"/>
      <c r="D22" s="334"/>
      <c r="E22" s="334"/>
      <c r="F22" s="334"/>
      <c r="G22" s="334"/>
      <c r="H22" s="334"/>
      <c r="I22" s="334">
        <v>25051739</v>
      </c>
      <c r="J22" s="334"/>
      <c r="K22" s="334"/>
      <c r="L22" s="334"/>
      <c r="M22" s="334"/>
      <c r="N22" s="334"/>
      <c r="O22" s="332">
        <f t="shared" si="2"/>
        <v>25051739</v>
      </c>
    </row>
    <row r="23" spans="1:15" s="330" customFormat="1" ht="24.75" customHeight="1">
      <c r="A23" s="327" t="s">
        <v>271</v>
      </c>
      <c r="B23" s="333" t="s">
        <v>198</v>
      </c>
      <c r="C23" s="334"/>
      <c r="D23" s="334"/>
      <c r="E23" s="334"/>
      <c r="F23" s="334"/>
      <c r="G23" s="334"/>
      <c r="H23" s="334"/>
      <c r="I23" s="334"/>
      <c r="J23" s="334"/>
      <c r="K23" s="334"/>
      <c r="L23" s="334"/>
      <c r="M23" s="334"/>
      <c r="N23" s="334"/>
      <c r="O23" s="332">
        <f t="shared" si="2"/>
        <v>0</v>
      </c>
    </row>
    <row r="24" spans="1:15" s="330" customFormat="1" ht="24.75" customHeight="1" thickBot="1">
      <c r="A24" s="327" t="s">
        <v>274</v>
      </c>
      <c r="B24" s="333" t="s">
        <v>380</v>
      </c>
      <c r="C24" s="334">
        <v>889157</v>
      </c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2">
        <f t="shared" si="2"/>
        <v>889157</v>
      </c>
    </row>
    <row r="25" spans="1:16" s="323" customFormat="1" ht="15.75" customHeight="1">
      <c r="A25" s="379" t="s">
        <v>276</v>
      </c>
      <c r="B25" s="383" t="s">
        <v>381</v>
      </c>
      <c r="C25" s="384">
        <f aca="true" t="shared" si="3" ref="C25:N25">SUM(C16:C24)</f>
        <v>3045157</v>
      </c>
      <c r="D25" s="384">
        <f t="shared" si="3"/>
        <v>2377411</v>
      </c>
      <c r="E25" s="384">
        <f t="shared" si="3"/>
        <v>6407149</v>
      </c>
      <c r="F25" s="384">
        <f t="shared" si="3"/>
        <v>3245000</v>
      </c>
      <c r="G25" s="384">
        <f t="shared" si="3"/>
        <v>3134400</v>
      </c>
      <c r="H25" s="384">
        <f t="shared" si="3"/>
        <v>2570000</v>
      </c>
      <c r="I25" s="384">
        <f t="shared" si="3"/>
        <v>27537333</v>
      </c>
      <c r="J25" s="384">
        <f t="shared" si="3"/>
        <v>18560000</v>
      </c>
      <c r="K25" s="384">
        <f t="shared" si="3"/>
        <v>7670000</v>
      </c>
      <c r="L25" s="384">
        <f t="shared" si="3"/>
        <v>2990550</v>
      </c>
      <c r="M25" s="384">
        <f t="shared" si="3"/>
        <v>2570000</v>
      </c>
      <c r="N25" s="384">
        <f t="shared" si="3"/>
        <v>5018000</v>
      </c>
      <c r="O25" s="385">
        <f>SUM(C25:N25)</f>
        <v>85125000</v>
      </c>
      <c r="P25" s="354"/>
    </row>
    <row r="26" spans="1:15" ht="15">
      <c r="A26" s="387" t="s">
        <v>277</v>
      </c>
      <c r="B26" s="386" t="s">
        <v>382</v>
      </c>
      <c r="C26" s="388">
        <f>C14-C25</f>
        <v>0</v>
      </c>
      <c r="D26" s="388">
        <f aca="true" t="shared" si="4" ref="D26:O26">D14-D25</f>
        <v>0</v>
      </c>
      <c r="E26" s="388">
        <f t="shared" si="4"/>
        <v>0</v>
      </c>
      <c r="F26" s="388">
        <f t="shared" si="4"/>
        <v>0</v>
      </c>
      <c r="G26" s="388">
        <f t="shared" si="4"/>
        <v>0</v>
      </c>
      <c r="H26" s="388">
        <f t="shared" si="4"/>
        <v>0</v>
      </c>
      <c r="I26" s="388">
        <f t="shared" si="4"/>
        <v>0</v>
      </c>
      <c r="J26" s="388">
        <f t="shared" si="4"/>
        <v>0</v>
      </c>
      <c r="K26" s="388">
        <f t="shared" si="4"/>
        <v>0</v>
      </c>
      <c r="L26" s="388">
        <f t="shared" si="4"/>
        <v>0</v>
      </c>
      <c r="M26" s="388">
        <f t="shared" si="4"/>
        <v>0</v>
      </c>
      <c r="N26" s="388">
        <f t="shared" si="4"/>
        <v>0</v>
      </c>
      <c r="O26" s="388">
        <f t="shared" si="4"/>
        <v>0</v>
      </c>
    </row>
    <row r="27" spans="1:15" ht="15">
      <c r="A27" s="380"/>
      <c r="B27" s="381"/>
      <c r="C27" s="381"/>
      <c r="D27" s="381"/>
      <c r="E27" s="381"/>
      <c r="F27" s="381"/>
      <c r="G27" s="381"/>
      <c r="H27" s="381"/>
      <c r="I27" s="381"/>
      <c r="J27" s="381"/>
      <c r="K27" s="381"/>
      <c r="L27" s="381"/>
      <c r="M27" s="381"/>
      <c r="N27" s="381"/>
      <c r="O27" s="382"/>
    </row>
    <row r="28" spans="1:15" ht="15">
      <c r="A28" s="572"/>
      <c r="B28" s="572"/>
      <c r="C28" s="572"/>
      <c r="D28" s="572"/>
      <c r="E28" s="572"/>
      <c r="F28" s="572"/>
      <c r="G28" s="572"/>
      <c r="H28" s="572"/>
      <c r="I28" s="572"/>
      <c r="J28" s="572"/>
      <c r="K28" s="572"/>
      <c r="L28" s="572"/>
      <c r="M28" s="572"/>
      <c r="N28" s="572"/>
      <c r="O28" s="572"/>
    </row>
  </sheetData>
  <sheetProtection selectLockedCells="1" selectUnlockedCells="1"/>
  <mergeCells count="4">
    <mergeCell ref="A2:O2"/>
    <mergeCell ref="B4:O4"/>
    <mergeCell ref="B15:O15"/>
    <mergeCell ref="A28:O28"/>
  </mergeCells>
  <printOptions horizontalCentered="1"/>
  <pageMargins left="0.5118110236220472" right="0.4330708661417323" top="0.5905511811023623" bottom="0.4724409448818898" header="0.7874015748031497" footer="0.5118110236220472"/>
  <pageSetup horizontalDpi="300" verticalDpi="300" orientation="landscape" paperSize="9" scale="90" r:id="rId1"/>
  <headerFooter alignWithMargins="0">
    <oddHeader>&amp;R16. melléklet a 2/2018. (III.1.)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D25"/>
  <sheetViews>
    <sheetView tabSelected="1" view="pageLayout" workbookViewId="0" topLeftCell="A1">
      <selection activeCell="A1" sqref="A1:B1"/>
    </sheetView>
  </sheetViews>
  <sheetFormatPr defaultColWidth="9.375" defaultRowHeight="12.75"/>
  <cols>
    <col min="1" max="1" width="88.625" style="227" customWidth="1"/>
    <col min="2" max="2" width="27.75390625" style="227" customWidth="1"/>
    <col min="3" max="3" width="9.375" style="227" customWidth="1"/>
    <col min="4" max="4" width="10.125" style="227" customWidth="1"/>
    <col min="5" max="16384" width="9.375" style="227" customWidth="1"/>
  </cols>
  <sheetData>
    <row r="1" spans="1:2" ht="47.25" customHeight="1">
      <c r="A1" s="576" t="s">
        <v>479</v>
      </c>
      <c r="B1" s="576"/>
    </row>
    <row r="2" spans="1:2" ht="22.5" customHeight="1" thickBot="1">
      <c r="A2" s="339"/>
      <c r="B2" s="340" t="s">
        <v>383</v>
      </c>
    </row>
    <row r="3" spans="1:3" s="342" customFormat="1" ht="24" customHeight="1" thickBot="1">
      <c r="A3" s="341" t="s">
        <v>384</v>
      </c>
      <c r="B3" s="389" t="s">
        <v>480</v>
      </c>
      <c r="C3" s="342" t="s">
        <v>491</v>
      </c>
    </row>
    <row r="4" spans="1:2" s="345" customFormat="1" ht="13.5" thickBot="1">
      <c r="A4" s="343">
        <v>1</v>
      </c>
      <c r="B4" s="344">
        <v>2</v>
      </c>
    </row>
    <row r="5" spans="1:2" ht="12.75">
      <c r="A5" s="346" t="s">
        <v>385</v>
      </c>
      <c r="B5" s="347">
        <v>2785270</v>
      </c>
    </row>
    <row r="6" spans="1:2" ht="12.75" customHeight="1">
      <c r="A6" s="348" t="s">
        <v>386</v>
      </c>
      <c r="B6" s="347">
        <v>1952000</v>
      </c>
    </row>
    <row r="7" spans="1:2" ht="12.75">
      <c r="A7" s="348" t="s">
        <v>387</v>
      </c>
      <c r="B7" s="347">
        <v>964413</v>
      </c>
    </row>
    <row r="8" spans="1:2" ht="12.75">
      <c r="A8" s="348" t="s">
        <v>388</v>
      </c>
      <c r="B8" s="347">
        <v>1493660</v>
      </c>
    </row>
    <row r="9" spans="1:2" ht="12.75">
      <c r="A9" s="348" t="s">
        <v>389</v>
      </c>
      <c r="B9" s="347">
        <v>8109589</v>
      </c>
    </row>
    <row r="10" spans="1:2" ht="12.75">
      <c r="A10" s="348" t="s">
        <v>391</v>
      </c>
      <c r="B10" s="347">
        <v>1216000</v>
      </c>
    </row>
    <row r="11" spans="1:2" ht="12.75">
      <c r="A11" s="348" t="s">
        <v>403</v>
      </c>
      <c r="B11" s="347">
        <v>3908000</v>
      </c>
    </row>
    <row r="12" spans="1:4" ht="12.75">
      <c r="A12" s="348" t="s">
        <v>392</v>
      </c>
      <c r="B12" s="347">
        <v>1800000</v>
      </c>
      <c r="D12" s="349"/>
    </row>
    <row r="13" spans="1:2" ht="12.75">
      <c r="A13" s="348" t="s">
        <v>481</v>
      </c>
      <c r="B13" s="347"/>
    </row>
    <row r="14" spans="1:2" ht="12.75">
      <c r="A14" s="348"/>
      <c r="B14" s="347"/>
    </row>
    <row r="15" spans="1:2" ht="12.75">
      <c r="A15" s="348"/>
      <c r="B15" s="347"/>
    </row>
    <row r="16" spans="1:2" ht="12.75">
      <c r="A16" s="348"/>
      <c r="B16" s="347"/>
    </row>
    <row r="17" spans="1:2" ht="12.75">
      <c r="A17" s="348"/>
      <c r="B17" s="347"/>
    </row>
    <row r="18" spans="1:2" ht="12.75">
      <c r="A18" s="348"/>
      <c r="B18" s="347"/>
    </row>
    <row r="19" spans="1:2" ht="12.75">
      <c r="A19" s="348"/>
      <c r="B19" s="347"/>
    </row>
    <row r="20" spans="1:2" ht="12.75">
      <c r="A20" s="348"/>
      <c r="B20" s="347"/>
    </row>
    <row r="21" spans="1:2" ht="13.5" thickBot="1">
      <c r="A21" s="350"/>
      <c r="B21" s="347"/>
    </row>
    <row r="22" spans="1:2" ht="13.5" thickBot="1">
      <c r="A22" s="351" t="s">
        <v>327</v>
      </c>
      <c r="B22" s="352">
        <f>SUM(B5:B21)</f>
        <v>22228932</v>
      </c>
    </row>
    <row r="25" spans="1:2" s="353" customFormat="1" ht="19.5" customHeight="1">
      <c r="A25" s="227"/>
      <c r="B25" s="227"/>
    </row>
  </sheetData>
  <sheetProtection selectLockedCells="1" selectUnlockedCells="1"/>
  <mergeCells count="1">
    <mergeCell ref="A1:B1"/>
  </mergeCells>
  <printOptions horizontalCentered="1"/>
  <pageMargins left="0.7875" right="0.7875" top="0.9840277777777777" bottom="0.54" header="0.7875" footer="0.5118055555555555"/>
  <pageSetup fitToHeight="1" fitToWidth="1" horizontalDpi="300" verticalDpi="300" orientation="landscape" paperSize="9" r:id="rId1"/>
  <headerFooter alignWithMargins="0">
    <oddHeader>&amp;R&amp;"Times New Roman CE,Félkövér dőlt"&amp;11 17. melléklet a 2/2018. (III.1.)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31"/>
  <sheetViews>
    <sheetView zoomScale="115" zoomScaleNormal="115" zoomScaleSheetLayoutView="100" zoomScalePageLayoutView="0" workbookViewId="0" topLeftCell="C1">
      <selection activeCell="B3" sqref="B3:C3"/>
    </sheetView>
  </sheetViews>
  <sheetFormatPr defaultColWidth="9.375" defaultRowHeight="12.75"/>
  <cols>
    <col min="1" max="1" width="6.75390625" style="59" customWidth="1"/>
    <col min="2" max="2" width="48.625" style="60" customWidth="1"/>
    <col min="3" max="5" width="14.125" style="59" customWidth="1"/>
    <col min="6" max="6" width="47.625" style="59" customWidth="1"/>
    <col min="7" max="7" width="14.00390625" style="59" customWidth="1"/>
    <col min="8" max="8" width="10.625" style="59" customWidth="1"/>
    <col min="9" max="9" width="12.50390625" style="59" customWidth="1"/>
    <col min="10" max="16384" width="9.375" style="59" customWidth="1"/>
  </cols>
  <sheetData>
    <row r="1" spans="2:8" ht="39.75" customHeight="1">
      <c r="B1" s="546" t="s">
        <v>395</v>
      </c>
      <c r="C1" s="546"/>
      <c r="D1" s="546"/>
      <c r="E1" s="546"/>
      <c r="F1" s="546"/>
      <c r="G1" s="546"/>
      <c r="H1" s="371"/>
    </row>
    <row r="2" spans="3:8" ht="14.25" customHeight="1" thickBot="1">
      <c r="C2" s="544" t="s">
        <v>492</v>
      </c>
      <c r="D2" s="544"/>
      <c r="E2" s="544"/>
      <c r="F2" s="545"/>
      <c r="G2" s="545"/>
      <c r="H2" s="371"/>
    </row>
    <row r="3" spans="1:9" ht="18" customHeight="1" thickBot="1">
      <c r="A3" s="547" t="s">
        <v>2</v>
      </c>
      <c r="B3" s="548" t="s">
        <v>240</v>
      </c>
      <c r="C3" s="549"/>
      <c r="D3" s="445"/>
      <c r="E3" s="445"/>
      <c r="F3" s="520" t="s">
        <v>241</v>
      </c>
      <c r="G3" s="521"/>
      <c r="H3" s="522"/>
      <c r="I3" s="523"/>
    </row>
    <row r="4" spans="1:9" s="65" customFormat="1" ht="35.25" customHeight="1" thickBot="1">
      <c r="A4" s="547"/>
      <c r="B4" s="62" t="s">
        <v>242</v>
      </c>
      <c r="C4" s="63" t="s">
        <v>455</v>
      </c>
      <c r="D4" s="440" t="s">
        <v>489</v>
      </c>
      <c r="E4" s="63" t="s">
        <v>488</v>
      </c>
      <c r="F4" s="518" t="s">
        <v>242</v>
      </c>
      <c r="G4" s="519" t="s">
        <v>455</v>
      </c>
      <c r="H4" s="525" t="s">
        <v>489</v>
      </c>
      <c r="I4" s="519" t="s">
        <v>455</v>
      </c>
    </row>
    <row r="5" spans="1:9" s="70" customFormat="1" ht="12" customHeight="1" thickBot="1">
      <c r="A5" s="66">
        <v>1</v>
      </c>
      <c r="B5" s="67">
        <v>2</v>
      </c>
      <c r="C5" s="68" t="s">
        <v>6</v>
      </c>
      <c r="D5" s="493" t="s">
        <v>215</v>
      </c>
      <c r="E5" s="68" t="s">
        <v>60</v>
      </c>
      <c r="F5" s="67" t="s">
        <v>60</v>
      </c>
      <c r="G5" s="266" t="s">
        <v>82</v>
      </c>
      <c r="H5" s="527" t="s">
        <v>226</v>
      </c>
      <c r="I5" s="524" t="s">
        <v>104</v>
      </c>
    </row>
    <row r="6" spans="1:9" ht="12.75" customHeight="1">
      <c r="A6" s="71" t="s">
        <v>4</v>
      </c>
      <c r="B6" s="72" t="s">
        <v>243</v>
      </c>
      <c r="C6" s="73">
        <v>22228932</v>
      </c>
      <c r="D6" s="494"/>
      <c r="E6" s="73">
        <v>22228932</v>
      </c>
      <c r="F6" s="72" t="s">
        <v>244</v>
      </c>
      <c r="G6" s="504">
        <v>7758000</v>
      </c>
      <c r="H6" s="526"/>
      <c r="I6" s="510">
        <v>7758000</v>
      </c>
    </row>
    <row r="7" spans="1:9" ht="12.75" customHeight="1">
      <c r="A7" s="74" t="s">
        <v>5</v>
      </c>
      <c r="B7" s="75" t="s">
        <v>245</v>
      </c>
      <c r="C7" s="76">
        <v>542000</v>
      </c>
      <c r="D7" s="495"/>
      <c r="E7" s="76">
        <v>542000</v>
      </c>
      <c r="F7" s="75" t="s">
        <v>169</v>
      </c>
      <c r="G7" s="504">
        <v>1311305</v>
      </c>
      <c r="H7" s="517"/>
      <c r="I7" s="510">
        <v>1311305</v>
      </c>
    </row>
    <row r="8" spans="1:9" ht="12.75" customHeight="1">
      <c r="A8" s="74" t="s">
        <v>6</v>
      </c>
      <c r="B8" s="75" t="s">
        <v>246</v>
      </c>
      <c r="C8" s="76"/>
      <c r="D8" s="495"/>
      <c r="E8" s="76"/>
      <c r="F8" s="75" t="s">
        <v>247</v>
      </c>
      <c r="G8" s="504">
        <v>15470550</v>
      </c>
      <c r="H8" s="504">
        <v>-184406</v>
      </c>
      <c r="I8" s="510">
        <f>G8+H8</f>
        <v>15286144</v>
      </c>
    </row>
    <row r="9" spans="1:9" ht="12.75" customHeight="1">
      <c r="A9" s="74" t="s">
        <v>215</v>
      </c>
      <c r="B9" s="75" t="s">
        <v>248</v>
      </c>
      <c r="C9" s="76">
        <v>12585000</v>
      </c>
      <c r="D9" s="495"/>
      <c r="E9" s="76">
        <v>12585000</v>
      </c>
      <c r="F9" s="75" t="s">
        <v>171</v>
      </c>
      <c r="G9" s="79">
        <v>3908000</v>
      </c>
      <c r="H9" s="517"/>
      <c r="I9" s="511">
        <v>3908000</v>
      </c>
    </row>
    <row r="10" spans="1:9" ht="12.75" customHeight="1">
      <c r="A10" s="74" t="s">
        <v>60</v>
      </c>
      <c r="B10" s="78" t="s">
        <v>249</v>
      </c>
      <c r="C10" s="76"/>
      <c r="D10" s="495"/>
      <c r="E10" s="76"/>
      <c r="F10" s="75" t="s">
        <v>173</v>
      </c>
      <c r="G10" s="79">
        <v>12122560</v>
      </c>
      <c r="H10" s="517"/>
      <c r="I10" s="511">
        <v>12122560</v>
      </c>
    </row>
    <row r="11" spans="1:9" ht="12.75" customHeight="1">
      <c r="A11" s="74" t="s">
        <v>82</v>
      </c>
      <c r="B11" s="75" t="s">
        <v>250</v>
      </c>
      <c r="C11" s="79"/>
      <c r="D11" s="496"/>
      <c r="E11" s="79"/>
      <c r="F11" s="75" t="s">
        <v>251</v>
      </c>
      <c r="G11" s="79"/>
      <c r="H11" s="517"/>
      <c r="I11" s="511"/>
    </row>
    <row r="12" spans="1:9" ht="12.75" customHeight="1">
      <c r="A12" s="74" t="s">
        <v>226</v>
      </c>
      <c r="B12" s="75" t="s">
        <v>81</v>
      </c>
      <c r="C12" s="76">
        <v>2532068</v>
      </c>
      <c r="D12" s="495">
        <v>180081</v>
      </c>
      <c r="E12" s="76">
        <v>2712149</v>
      </c>
      <c r="F12" s="80" t="s">
        <v>194</v>
      </c>
      <c r="G12" s="79">
        <v>19298095</v>
      </c>
      <c r="H12" s="79">
        <v>-500000</v>
      </c>
      <c r="I12" s="511">
        <f>G12+H12</f>
        <v>18798095</v>
      </c>
    </row>
    <row r="13" spans="1:9" ht="12.75" customHeight="1">
      <c r="A13" s="74" t="s">
        <v>104</v>
      </c>
      <c r="B13" s="80"/>
      <c r="C13" s="76"/>
      <c r="D13" s="495"/>
      <c r="E13" s="76"/>
      <c r="F13" s="80" t="s">
        <v>196</v>
      </c>
      <c r="G13" s="79">
        <v>24367333</v>
      </c>
      <c r="H13" s="79">
        <v>684406</v>
      </c>
      <c r="I13" s="511">
        <f>G13+H13</f>
        <v>25051739</v>
      </c>
    </row>
    <row r="14" spans="1:9" ht="12.75" customHeight="1">
      <c r="A14" s="74" t="s">
        <v>114</v>
      </c>
      <c r="B14" s="81"/>
      <c r="C14" s="79"/>
      <c r="D14" s="496"/>
      <c r="E14" s="79"/>
      <c r="F14" s="80"/>
      <c r="G14" s="79"/>
      <c r="H14" s="517"/>
      <c r="I14" s="511"/>
    </row>
    <row r="15" spans="1:9" ht="12.75" customHeight="1">
      <c r="A15" s="74" t="s">
        <v>238</v>
      </c>
      <c r="B15" s="80"/>
      <c r="C15" s="76"/>
      <c r="D15" s="495"/>
      <c r="E15" s="76"/>
      <c r="F15" s="80"/>
      <c r="G15" s="79"/>
      <c r="H15" s="517"/>
      <c r="I15" s="511"/>
    </row>
    <row r="16" spans="1:9" ht="12.75" customHeight="1">
      <c r="A16" s="74" t="s">
        <v>252</v>
      </c>
      <c r="B16" s="80"/>
      <c r="C16" s="76"/>
      <c r="D16" s="495"/>
      <c r="E16" s="76"/>
      <c r="F16" s="80"/>
      <c r="G16" s="79"/>
      <c r="H16" s="517"/>
      <c r="I16" s="511"/>
    </row>
    <row r="17" spans="1:9" ht="12.75" customHeight="1" thickBot="1">
      <c r="A17" s="74" t="s">
        <v>253</v>
      </c>
      <c r="B17" s="82"/>
      <c r="C17" s="83"/>
      <c r="D17" s="497"/>
      <c r="E17" s="83"/>
      <c r="F17" s="80"/>
      <c r="G17" s="505"/>
      <c r="H17" s="528"/>
      <c r="I17" s="512"/>
    </row>
    <row r="18" spans="1:9" ht="28.5" customHeight="1" thickBot="1">
      <c r="A18" s="85" t="s">
        <v>254</v>
      </c>
      <c r="B18" s="86" t="s">
        <v>482</v>
      </c>
      <c r="C18" s="87">
        <f>+C6+C7+C9+C10+C12+C13+C14+C15+C16+C17</f>
        <v>37888000</v>
      </c>
      <c r="D18" s="498"/>
      <c r="E18" s="87">
        <f>+E6+E7+E9+E10+E12+E13+E14+E15+E16+E17</f>
        <v>38068081</v>
      </c>
      <c r="F18" s="86" t="s">
        <v>483</v>
      </c>
      <c r="G18" s="506">
        <f>SUM(G6:G17)</f>
        <v>84235843</v>
      </c>
      <c r="H18" s="530">
        <f>SUM(H6:H17)</f>
        <v>0</v>
      </c>
      <c r="I18" s="513">
        <f>SUM(I6:I17)</f>
        <v>84235843</v>
      </c>
    </row>
    <row r="19" spans="1:9" ht="12.75" customHeight="1">
      <c r="A19" s="88" t="s">
        <v>255</v>
      </c>
      <c r="B19" s="89" t="s">
        <v>256</v>
      </c>
      <c r="C19" s="90">
        <f>SUM(C20:C23)</f>
        <v>47237000</v>
      </c>
      <c r="D19" s="499"/>
      <c r="E19" s="90">
        <f>SUM(E20:E23)</f>
        <v>47056919</v>
      </c>
      <c r="F19" s="75" t="s">
        <v>257</v>
      </c>
      <c r="G19" s="507"/>
      <c r="H19" s="526"/>
      <c r="I19" s="514"/>
    </row>
    <row r="20" spans="1:9" ht="12.75" customHeight="1">
      <c r="A20" s="74" t="s">
        <v>258</v>
      </c>
      <c r="B20" s="75" t="s">
        <v>390</v>
      </c>
      <c r="C20" s="76"/>
      <c r="D20" s="495"/>
      <c r="E20" s="76"/>
      <c r="F20" s="75" t="s">
        <v>259</v>
      </c>
      <c r="G20" s="79"/>
      <c r="H20" s="517"/>
      <c r="I20" s="511"/>
    </row>
    <row r="21" spans="1:9" ht="12.75" customHeight="1">
      <c r="A21" s="74" t="s">
        <v>260</v>
      </c>
      <c r="B21" s="75" t="s">
        <v>261</v>
      </c>
      <c r="C21" s="76"/>
      <c r="D21" s="495"/>
      <c r="E21" s="76"/>
      <c r="F21" s="75" t="s">
        <v>262</v>
      </c>
      <c r="G21" s="79"/>
      <c r="H21" s="517"/>
      <c r="I21" s="511"/>
    </row>
    <row r="22" spans="1:9" ht="12.75" customHeight="1">
      <c r="A22" s="74" t="s">
        <v>263</v>
      </c>
      <c r="B22" s="75" t="s">
        <v>283</v>
      </c>
      <c r="C22" s="76">
        <v>47237000</v>
      </c>
      <c r="D22" s="495">
        <v>-180081</v>
      </c>
      <c r="E22" s="76">
        <v>47056919</v>
      </c>
      <c r="F22" s="75" t="s">
        <v>264</v>
      </c>
      <c r="G22" s="79"/>
      <c r="H22" s="517"/>
      <c r="I22" s="511"/>
    </row>
    <row r="23" spans="1:9" ht="12.75" customHeight="1">
      <c r="A23" s="74" t="s">
        <v>265</v>
      </c>
      <c r="B23" s="75" t="s">
        <v>266</v>
      </c>
      <c r="C23" s="76"/>
      <c r="D23" s="500"/>
      <c r="E23" s="76"/>
      <c r="F23" s="89" t="s">
        <v>267</v>
      </c>
      <c r="G23" s="79"/>
      <c r="H23" s="517"/>
      <c r="I23" s="511"/>
    </row>
    <row r="24" spans="1:9" ht="12.75" customHeight="1">
      <c r="A24" s="74" t="s">
        <v>268</v>
      </c>
      <c r="B24" s="75" t="s">
        <v>269</v>
      </c>
      <c r="C24" s="92">
        <f>+C25+C26</f>
        <v>0</v>
      </c>
      <c r="D24" s="501"/>
      <c r="E24" s="92">
        <f>+E25+E26</f>
        <v>0</v>
      </c>
      <c r="F24" s="75" t="s">
        <v>270</v>
      </c>
      <c r="G24" s="79"/>
      <c r="H24" s="517"/>
      <c r="I24" s="511"/>
    </row>
    <row r="25" spans="1:9" ht="12.75" customHeight="1">
      <c r="A25" s="88" t="s">
        <v>271</v>
      </c>
      <c r="B25" s="89" t="s">
        <v>272</v>
      </c>
      <c r="C25" s="93"/>
      <c r="D25" s="500"/>
      <c r="E25" s="93"/>
      <c r="F25" s="72" t="s">
        <v>273</v>
      </c>
      <c r="G25" s="507"/>
      <c r="H25" s="517"/>
      <c r="I25" s="514"/>
    </row>
    <row r="26" spans="1:9" ht="12.75" customHeight="1" thickBot="1">
      <c r="A26" s="74" t="s">
        <v>274</v>
      </c>
      <c r="B26" s="75" t="s">
        <v>275</v>
      </c>
      <c r="C26" s="76"/>
      <c r="D26" s="497"/>
      <c r="E26" s="76"/>
      <c r="F26" s="80" t="s">
        <v>229</v>
      </c>
      <c r="G26" s="79">
        <v>889157</v>
      </c>
      <c r="H26" s="528"/>
      <c r="I26" s="511">
        <v>889157</v>
      </c>
    </row>
    <row r="27" spans="1:9" ht="24.75" customHeight="1" thickBot="1">
      <c r="A27" s="361" t="s">
        <v>276</v>
      </c>
      <c r="B27" s="364" t="s">
        <v>484</v>
      </c>
      <c r="C27" s="508">
        <f>+C19+C24</f>
        <v>47237000</v>
      </c>
      <c r="D27" s="530"/>
      <c r="E27" s="502">
        <f>+E19+E24</f>
        <v>47056919</v>
      </c>
      <c r="F27" s="364" t="s">
        <v>485</v>
      </c>
      <c r="G27" s="508">
        <f>SUM(G19:G26)</f>
        <v>889157</v>
      </c>
      <c r="H27" s="529"/>
      <c r="I27" s="515">
        <f>SUM(I19:I26)</f>
        <v>889157</v>
      </c>
    </row>
    <row r="28" spans="1:9" ht="13.5" thickBot="1">
      <c r="A28" s="365" t="s">
        <v>277</v>
      </c>
      <c r="B28" s="366" t="s">
        <v>278</v>
      </c>
      <c r="C28" s="503">
        <f>+C18+C27</f>
        <v>85125000</v>
      </c>
      <c r="D28" s="370"/>
      <c r="E28" s="367">
        <f>+E18+E27</f>
        <v>85125000</v>
      </c>
      <c r="F28" s="369" t="s">
        <v>279</v>
      </c>
      <c r="G28" s="509">
        <f>+G18+G27</f>
        <v>85125000</v>
      </c>
      <c r="H28" s="529"/>
      <c r="I28" s="516">
        <f>+I18+I27</f>
        <v>85125000</v>
      </c>
    </row>
    <row r="29" spans="1:8" ht="12.75">
      <c r="A29" s="362"/>
      <c r="B29" s="362"/>
      <c r="C29" s="363"/>
      <c r="D29" s="363"/>
      <c r="E29" s="363"/>
      <c r="F29" s="362"/>
      <c r="G29" s="368"/>
      <c r="H29" s="371"/>
    </row>
    <row r="30" spans="1:8" ht="12.75">
      <c r="A30" s="362"/>
      <c r="B30" s="362"/>
      <c r="C30" s="363"/>
      <c r="D30" s="363"/>
      <c r="E30" s="363"/>
      <c r="F30" s="362"/>
      <c r="G30" s="368"/>
      <c r="H30" s="371"/>
    </row>
    <row r="31" spans="2:6" ht="17.25">
      <c r="B31" s="543"/>
      <c r="C31" s="543"/>
      <c r="D31" s="543"/>
      <c r="E31" s="543"/>
      <c r="F31" s="543"/>
    </row>
  </sheetData>
  <sheetProtection selectLockedCells="1" selectUnlockedCells="1"/>
  <mergeCells count="5">
    <mergeCell ref="B31:F31"/>
    <mergeCell ref="C2:G2"/>
    <mergeCell ref="B1:G1"/>
    <mergeCell ref="A3:A4"/>
    <mergeCell ref="B3:C3"/>
  </mergeCells>
  <printOptions horizontalCentered="1"/>
  <pageMargins left="0.3298611111111111" right="0.4798611111111111" top="0.9055555555555554" bottom="0.5" header="0.6694444444444444" footer="0.5118055555555555"/>
  <pageSetup horizontalDpi="300" verticalDpi="300" orientation="landscape" paperSize="9" r:id="rId1"/>
  <headerFooter alignWithMargins="0">
    <oddHeader xml:space="preserve">&amp;R&amp;"Times New Roman CE,Félkövér dőlt"&amp;11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J147"/>
  <sheetViews>
    <sheetView zoomScaleSheetLayoutView="85" zoomScalePageLayoutView="0" workbookViewId="0" topLeftCell="A1">
      <selection activeCell="B3" sqref="B3"/>
    </sheetView>
  </sheetViews>
  <sheetFormatPr defaultColWidth="9.375" defaultRowHeight="12.75"/>
  <cols>
    <col min="1" max="1" width="19.50390625" style="174" customWidth="1"/>
    <col min="2" max="2" width="68.375" style="175" customWidth="1"/>
    <col min="3" max="3" width="19.375" style="176" customWidth="1"/>
    <col min="4" max="16384" width="9.375" style="177" customWidth="1"/>
  </cols>
  <sheetData>
    <row r="1" spans="1:3" s="181" customFormat="1" ht="16.5" customHeight="1">
      <c r="A1" s="178"/>
      <c r="B1" s="179"/>
      <c r="C1" s="180" t="s">
        <v>493</v>
      </c>
    </row>
    <row r="2" spans="1:3" s="182" customFormat="1" ht="21" customHeight="1">
      <c r="A2" s="412"/>
      <c r="B2" s="413" t="s">
        <v>310</v>
      </c>
      <c r="C2" s="414"/>
    </row>
    <row r="3" spans="1:3" s="182" customFormat="1" ht="15">
      <c r="A3" s="415"/>
      <c r="B3" s="413" t="s">
        <v>400</v>
      </c>
      <c r="C3" s="414"/>
    </row>
    <row r="4" spans="1:3" s="184" customFormat="1" ht="15.75" customHeight="1" thickBot="1">
      <c r="A4" s="183"/>
      <c r="B4" s="183"/>
      <c r="C4" s="32"/>
    </row>
    <row r="5" spans="1:3" ht="13.5" thickBot="1">
      <c r="A5" s="393" t="s">
        <v>311</v>
      </c>
      <c r="B5" s="185" t="s">
        <v>312</v>
      </c>
      <c r="C5" s="416" t="s">
        <v>313</v>
      </c>
    </row>
    <row r="6" spans="1:3" s="188" customFormat="1" ht="15.75" customHeight="1" thickBot="1">
      <c r="A6" s="397"/>
      <c r="B6" s="398" t="s">
        <v>240</v>
      </c>
      <c r="C6" s="399"/>
    </row>
    <row r="7" spans="1:3" s="188" customFormat="1" ht="12" customHeight="1" thickBot="1">
      <c r="A7" s="394" t="s">
        <v>4</v>
      </c>
      <c r="B7" s="395" t="s">
        <v>7</v>
      </c>
      <c r="C7" s="396">
        <f>+C8+C9+C10+C11+C12+C13</f>
        <v>22228932</v>
      </c>
    </row>
    <row r="8" spans="1:3" s="192" customFormat="1" ht="12" customHeight="1">
      <c r="A8" s="190" t="s">
        <v>8</v>
      </c>
      <c r="B8" s="15" t="s">
        <v>9</v>
      </c>
      <c r="C8" s="191">
        <v>15304932</v>
      </c>
    </row>
    <row r="9" spans="1:3" s="195" customFormat="1" ht="12" customHeight="1">
      <c r="A9" s="193" t="s">
        <v>10</v>
      </c>
      <c r="B9" s="17" t="s">
        <v>11</v>
      </c>
      <c r="C9" s="194"/>
    </row>
    <row r="10" spans="1:3" s="195" customFormat="1" ht="12" customHeight="1">
      <c r="A10" s="193" t="s">
        <v>12</v>
      </c>
      <c r="B10" s="17" t="s">
        <v>13</v>
      </c>
      <c r="C10" s="194">
        <v>5124000</v>
      </c>
    </row>
    <row r="11" spans="1:3" s="195" customFormat="1" ht="12" customHeight="1">
      <c r="A11" s="193" t="s">
        <v>14</v>
      </c>
      <c r="B11" s="17" t="s">
        <v>15</v>
      </c>
      <c r="C11" s="194">
        <v>1800000</v>
      </c>
    </row>
    <row r="12" spans="1:3" s="195" customFormat="1" ht="12" customHeight="1">
      <c r="A12" s="193" t="s">
        <v>16</v>
      </c>
      <c r="B12" s="17" t="s">
        <v>17</v>
      </c>
      <c r="C12" s="196"/>
    </row>
    <row r="13" spans="1:3" s="192" customFormat="1" ht="12" customHeight="1">
      <c r="A13" s="197" t="s">
        <v>18</v>
      </c>
      <c r="B13" s="19" t="s">
        <v>19</v>
      </c>
      <c r="C13" s="198"/>
    </row>
    <row r="14" spans="1:3" s="192" customFormat="1" ht="12" customHeight="1">
      <c r="A14" s="35" t="s">
        <v>5</v>
      </c>
      <c r="B14" s="20" t="s">
        <v>20</v>
      </c>
      <c r="C14" s="189">
        <f>C15+C16+C17+C18+C19</f>
        <v>542000</v>
      </c>
    </row>
    <row r="15" spans="1:3" s="192" customFormat="1" ht="12" customHeight="1">
      <c r="A15" s="190" t="s">
        <v>21</v>
      </c>
      <c r="B15" s="15" t="s">
        <v>22</v>
      </c>
      <c r="C15" s="191"/>
    </row>
    <row r="16" spans="1:3" s="192" customFormat="1" ht="12" customHeight="1">
      <c r="A16" s="193" t="s">
        <v>23</v>
      </c>
      <c r="B16" s="17" t="s">
        <v>24</v>
      </c>
      <c r="C16" s="194"/>
    </row>
    <row r="17" spans="1:3" s="192" customFormat="1" ht="12" customHeight="1">
      <c r="A17" s="193" t="s">
        <v>25</v>
      </c>
      <c r="B17" s="17" t="s">
        <v>26</v>
      </c>
      <c r="C17" s="194"/>
    </row>
    <row r="18" spans="1:3" s="192" customFormat="1" ht="12" customHeight="1">
      <c r="A18" s="193" t="s">
        <v>27</v>
      </c>
      <c r="B18" s="17" t="s">
        <v>28</v>
      </c>
      <c r="C18" s="194"/>
    </row>
    <row r="19" spans="1:3" s="192" customFormat="1" ht="12" customHeight="1">
      <c r="A19" s="193" t="s">
        <v>29</v>
      </c>
      <c r="B19" s="17" t="s">
        <v>30</v>
      </c>
      <c r="C19" s="194">
        <v>542000</v>
      </c>
    </row>
    <row r="20" spans="1:3" s="195" customFormat="1" ht="12" customHeight="1">
      <c r="A20" s="197" t="s">
        <v>31</v>
      </c>
      <c r="B20" s="19" t="s">
        <v>32</v>
      </c>
      <c r="C20" s="199"/>
    </row>
    <row r="21" spans="1:3" s="195" customFormat="1" ht="12" customHeight="1">
      <c r="A21" s="35" t="s">
        <v>6</v>
      </c>
      <c r="B21" s="12" t="s">
        <v>33</v>
      </c>
      <c r="C21" s="189">
        <f>C22+C23+C24+C25+C26</f>
        <v>0</v>
      </c>
    </row>
    <row r="22" spans="1:3" s="195" customFormat="1" ht="12" customHeight="1">
      <c r="A22" s="190" t="s">
        <v>34</v>
      </c>
      <c r="B22" s="15" t="s">
        <v>35</v>
      </c>
      <c r="C22" s="191"/>
    </row>
    <row r="23" spans="1:3" s="192" customFormat="1" ht="12" customHeight="1">
      <c r="A23" s="193" t="s">
        <v>36</v>
      </c>
      <c r="B23" s="17" t="s">
        <v>37</v>
      </c>
      <c r="C23" s="191"/>
    </row>
    <row r="24" spans="1:3" s="195" customFormat="1" ht="12" customHeight="1">
      <c r="A24" s="193" t="s">
        <v>38</v>
      </c>
      <c r="B24" s="17" t="s">
        <v>39</v>
      </c>
      <c r="C24" s="191"/>
    </row>
    <row r="25" spans="1:3" s="195" customFormat="1" ht="12" customHeight="1">
      <c r="A25" s="193" t="s">
        <v>40</v>
      </c>
      <c r="B25" s="17" t="s">
        <v>41</v>
      </c>
      <c r="C25" s="191"/>
    </row>
    <row r="26" spans="1:3" s="195" customFormat="1" ht="12" customHeight="1">
      <c r="A26" s="193" t="s">
        <v>42</v>
      </c>
      <c r="B26" s="17" t="s">
        <v>43</v>
      </c>
      <c r="C26" s="191"/>
    </row>
    <row r="27" spans="1:3" s="195" customFormat="1" ht="12" customHeight="1">
      <c r="A27" s="197" t="s">
        <v>44</v>
      </c>
      <c r="B27" s="19" t="s">
        <v>45</v>
      </c>
      <c r="C27" s="199"/>
    </row>
    <row r="28" spans="1:3" s="195" customFormat="1" ht="12" customHeight="1">
      <c r="A28" s="35" t="s">
        <v>46</v>
      </c>
      <c r="B28" s="12" t="s">
        <v>47</v>
      </c>
      <c r="C28" s="189">
        <f>+C29+C32+C33+C34</f>
        <v>12585000</v>
      </c>
    </row>
    <row r="29" spans="1:3" s="195" customFormat="1" ht="12" customHeight="1">
      <c r="A29" s="190" t="s">
        <v>48</v>
      </c>
      <c r="B29" s="15" t="s">
        <v>49</v>
      </c>
      <c r="C29" s="200">
        <f>C30+C31</f>
        <v>10525000</v>
      </c>
    </row>
    <row r="30" spans="1:3" s="195" customFormat="1" ht="12" customHeight="1">
      <c r="A30" s="193" t="s">
        <v>50</v>
      </c>
      <c r="B30" s="17" t="s">
        <v>51</v>
      </c>
      <c r="C30" s="194">
        <v>4525000</v>
      </c>
    </row>
    <row r="31" spans="1:3" s="195" customFormat="1" ht="12" customHeight="1">
      <c r="A31" s="193" t="s">
        <v>52</v>
      </c>
      <c r="B31" s="17" t="s">
        <v>53</v>
      </c>
      <c r="C31" s="194">
        <v>6000000</v>
      </c>
    </row>
    <row r="32" spans="1:3" s="195" customFormat="1" ht="12" customHeight="1">
      <c r="A32" s="193" t="s">
        <v>54</v>
      </c>
      <c r="B32" s="17" t="s">
        <v>55</v>
      </c>
      <c r="C32" s="194">
        <v>1900000</v>
      </c>
    </row>
    <row r="33" spans="1:3" s="195" customFormat="1" ht="12" customHeight="1">
      <c r="A33" s="193" t="s">
        <v>56</v>
      </c>
      <c r="B33" s="17" t="s">
        <v>57</v>
      </c>
      <c r="C33" s="194"/>
    </row>
    <row r="34" spans="1:3" s="195" customFormat="1" ht="12" customHeight="1">
      <c r="A34" s="197" t="s">
        <v>58</v>
      </c>
      <c r="B34" s="19" t="s">
        <v>59</v>
      </c>
      <c r="C34" s="199">
        <v>160000</v>
      </c>
    </row>
    <row r="35" spans="1:3" s="195" customFormat="1" ht="12" customHeight="1">
      <c r="A35" s="35" t="s">
        <v>60</v>
      </c>
      <c r="B35" s="12" t="s">
        <v>61</v>
      </c>
      <c r="C35" s="189">
        <f>SUM(C36:C45)</f>
        <v>2712149</v>
      </c>
    </row>
    <row r="36" spans="1:3" s="195" customFormat="1" ht="12" customHeight="1">
      <c r="A36" s="190" t="s">
        <v>62</v>
      </c>
      <c r="B36" s="15" t="s">
        <v>63</v>
      </c>
      <c r="C36" s="191"/>
    </row>
    <row r="37" spans="1:3" s="195" customFormat="1" ht="12" customHeight="1">
      <c r="A37" s="193" t="s">
        <v>64</v>
      </c>
      <c r="B37" s="17" t="s">
        <v>65</v>
      </c>
      <c r="C37" s="191">
        <v>751149</v>
      </c>
    </row>
    <row r="38" spans="1:3" s="195" customFormat="1" ht="12" customHeight="1">
      <c r="A38" s="193" t="s">
        <v>66</v>
      </c>
      <c r="B38" s="17" t="s">
        <v>67</v>
      </c>
      <c r="C38" s="191"/>
    </row>
    <row r="39" spans="1:3" s="195" customFormat="1" ht="12" customHeight="1">
      <c r="A39" s="193" t="s">
        <v>68</v>
      </c>
      <c r="B39" s="17" t="s">
        <v>69</v>
      </c>
      <c r="C39" s="191">
        <v>1161000</v>
      </c>
    </row>
    <row r="40" spans="1:3" s="195" customFormat="1" ht="12" customHeight="1">
      <c r="A40" s="193" t="s">
        <v>70</v>
      </c>
      <c r="B40" s="17" t="s">
        <v>71</v>
      </c>
      <c r="C40" s="191">
        <v>660000</v>
      </c>
    </row>
    <row r="41" spans="1:3" s="195" customFormat="1" ht="12" customHeight="1">
      <c r="A41" s="193" t="s">
        <v>72</v>
      </c>
      <c r="B41" s="17" t="s">
        <v>73</v>
      </c>
      <c r="C41" s="191"/>
    </row>
    <row r="42" spans="1:3" s="195" customFormat="1" ht="12" customHeight="1">
      <c r="A42" s="193" t="s">
        <v>74</v>
      </c>
      <c r="B42" s="17" t="s">
        <v>75</v>
      </c>
      <c r="C42" s="191"/>
    </row>
    <row r="43" spans="1:3" s="195" customFormat="1" ht="12" customHeight="1">
      <c r="A43" s="193" t="s">
        <v>76</v>
      </c>
      <c r="B43" s="17" t="s">
        <v>77</v>
      </c>
      <c r="C43" s="191"/>
    </row>
    <row r="44" spans="1:3" s="195" customFormat="1" ht="12" customHeight="1">
      <c r="A44" s="193" t="s">
        <v>78</v>
      </c>
      <c r="B44" s="17" t="s">
        <v>79</v>
      </c>
      <c r="C44" s="191"/>
    </row>
    <row r="45" spans="1:3" s="195" customFormat="1" ht="12" customHeight="1">
      <c r="A45" s="197" t="s">
        <v>80</v>
      </c>
      <c r="B45" s="19" t="s">
        <v>81</v>
      </c>
      <c r="C45" s="191">
        <v>140000</v>
      </c>
    </row>
    <row r="46" spans="1:3" s="195" customFormat="1" ht="12" customHeight="1">
      <c r="A46" s="35" t="s">
        <v>82</v>
      </c>
      <c r="B46" s="12" t="s">
        <v>83</v>
      </c>
      <c r="C46" s="189">
        <f>SUM(C47:C51)</f>
        <v>0</v>
      </c>
    </row>
    <row r="47" spans="1:3" s="195" customFormat="1" ht="12" customHeight="1">
      <c r="A47" s="190" t="s">
        <v>84</v>
      </c>
      <c r="B47" s="15" t="s">
        <v>85</v>
      </c>
      <c r="C47" s="191"/>
    </row>
    <row r="48" spans="1:3" s="195" customFormat="1" ht="12" customHeight="1">
      <c r="A48" s="193" t="s">
        <v>86</v>
      </c>
      <c r="B48" s="17" t="s">
        <v>87</v>
      </c>
      <c r="C48" s="191"/>
    </row>
    <row r="49" spans="1:3" s="195" customFormat="1" ht="12" customHeight="1">
      <c r="A49" s="193" t="s">
        <v>88</v>
      </c>
      <c r="B49" s="17" t="s">
        <v>89</v>
      </c>
      <c r="C49" s="191"/>
    </row>
    <row r="50" spans="1:3" s="195" customFormat="1" ht="12" customHeight="1">
      <c r="A50" s="193" t="s">
        <v>90</v>
      </c>
      <c r="B50" s="17" t="s">
        <v>91</v>
      </c>
      <c r="C50" s="191"/>
    </row>
    <row r="51" spans="1:3" s="195" customFormat="1" ht="12" customHeight="1">
      <c r="A51" s="197" t="s">
        <v>92</v>
      </c>
      <c r="B51" s="19" t="s">
        <v>93</v>
      </c>
      <c r="C51" s="191"/>
    </row>
    <row r="52" spans="1:3" s="195" customFormat="1" ht="12" customHeight="1">
      <c r="A52" s="35" t="s">
        <v>94</v>
      </c>
      <c r="B52" s="12" t="s">
        <v>95</v>
      </c>
      <c r="C52" s="189">
        <f>SUM(C53:C55)</f>
        <v>0</v>
      </c>
    </row>
    <row r="53" spans="1:3" s="195" customFormat="1" ht="12" customHeight="1">
      <c r="A53" s="190" t="s">
        <v>96</v>
      </c>
      <c r="B53" s="15" t="s">
        <v>97</v>
      </c>
      <c r="C53" s="191"/>
    </row>
    <row r="54" spans="1:3" s="195" customFormat="1" ht="12" customHeight="1">
      <c r="A54" s="193" t="s">
        <v>98</v>
      </c>
      <c r="B54" s="17" t="s">
        <v>99</v>
      </c>
      <c r="C54" s="191"/>
    </row>
    <row r="55" spans="1:3" s="195" customFormat="1" ht="12" customHeight="1">
      <c r="A55" s="193" t="s">
        <v>100</v>
      </c>
      <c r="B55" s="17" t="s">
        <v>101</v>
      </c>
      <c r="C55" s="191"/>
    </row>
    <row r="56" spans="1:3" s="195" customFormat="1" ht="12" customHeight="1">
      <c r="A56" s="197" t="s">
        <v>102</v>
      </c>
      <c r="B56" s="19" t="s">
        <v>103</v>
      </c>
      <c r="C56" s="199"/>
    </row>
    <row r="57" spans="1:3" s="195" customFormat="1" ht="12" customHeight="1">
      <c r="A57" s="35" t="s">
        <v>104</v>
      </c>
      <c r="B57" s="20" t="s">
        <v>105</v>
      </c>
      <c r="C57" s="189">
        <f>SUM(C58:C60)</f>
        <v>0</v>
      </c>
    </row>
    <row r="58" spans="1:3" s="195" customFormat="1" ht="12" customHeight="1">
      <c r="A58" s="190" t="s">
        <v>106</v>
      </c>
      <c r="B58" s="15" t="s">
        <v>107</v>
      </c>
      <c r="C58" s="194"/>
    </row>
    <row r="59" spans="1:3" s="195" customFormat="1" ht="12" customHeight="1">
      <c r="A59" s="193" t="s">
        <v>108</v>
      </c>
      <c r="B59" s="17" t="s">
        <v>109</v>
      </c>
      <c r="C59" s="194"/>
    </row>
    <row r="60" spans="1:3" s="195" customFormat="1" ht="12" customHeight="1">
      <c r="A60" s="193" t="s">
        <v>110</v>
      </c>
      <c r="B60" s="17" t="s">
        <v>111</v>
      </c>
      <c r="C60" s="194"/>
    </row>
    <row r="61" spans="1:3" s="195" customFormat="1" ht="12" customHeight="1">
      <c r="A61" s="197" t="s">
        <v>112</v>
      </c>
      <c r="B61" s="19" t="s">
        <v>113</v>
      </c>
      <c r="C61" s="194"/>
    </row>
    <row r="62" spans="1:3" s="195" customFormat="1" ht="12" customHeight="1">
      <c r="A62" s="35" t="s">
        <v>114</v>
      </c>
      <c r="B62" s="12" t="s">
        <v>115</v>
      </c>
      <c r="C62" s="189">
        <f>+C7+C14+C21+C28+C35+C46+C52+C57</f>
        <v>38068081</v>
      </c>
    </row>
    <row r="63" spans="1:3" s="195" customFormat="1" ht="12" customHeight="1">
      <c r="A63" s="201" t="s">
        <v>314</v>
      </c>
      <c r="B63" s="20" t="s">
        <v>117</v>
      </c>
      <c r="C63" s="189">
        <f>SUM(C64:C66)</f>
        <v>0</v>
      </c>
    </row>
    <row r="64" spans="1:3" s="195" customFormat="1" ht="12" customHeight="1">
      <c r="A64" s="190" t="s">
        <v>118</v>
      </c>
      <c r="B64" s="15" t="s">
        <v>119</v>
      </c>
      <c r="C64" s="194"/>
    </row>
    <row r="65" spans="1:3" s="195" customFormat="1" ht="12" customHeight="1">
      <c r="A65" s="193" t="s">
        <v>120</v>
      </c>
      <c r="B65" s="17" t="s">
        <v>121</v>
      </c>
      <c r="C65" s="194"/>
    </row>
    <row r="66" spans="1:3" s="195" customFormat="1" ht="12" customHeight="1">
      <c r="A66" s="197" t="s">
        <v>122</v>
      </c>
      <c r="B66" s="22" t="s">
        <v>123</v>
      </c>
      <c r="C66" s="194"/>
    </row>
    <row r="67" spans="1:3" s="195" customFormat="1" ht="12" customHeight="1">
      <c r="A67" s="201" t="s">
        <v>124</v>
      </c>
      <c r="B67" s="20" t="s">
        <v>125</v>
      </c>
      <c r="C67" s="189">
        <f>SUM(C68:C71)</f>
        <v>0</v>
      </c>
    </row>
    <row r="68" spans="1:3" s="195" customFormat="1" ht="12" customHeight="1">
      <c r="A68" s="190" t="s">
        <v>126</v>
      </c>
      <c r="B68" s="15" t="s">
        <v>127</v>
      </c>
      <c r="C68" s="194"/>
    </row>
    <row r="69" spans="1:3" s="195" customFormat="1" ht="12" customHeight="1">
      <c r="A69" s="193" t="s">
        <v>128</v>
      </c>
      <c r="B69" s="17" t="s">
        <v>129</v>
      </c>
      <c r="C69" s="194"/>
    </row>
    <row r="70" spans="1:3" s="195" customFormat="1" ht="12" customHeight="1">
      <c r="A70" s="193" t="s">
        <v>130</v>
      </c>
      <c r="B70" s="17" t="s">
        <v>131</v>
      </c>
      <c r="C70" s="194"/>
    </row>
    <row r="71" spans="1:3" s="195" customFormat="1" ht="12" customHeight="1">
      <c r="A71" s="197" t="s">
        <v>132</v>
      </c>
      <c r="B71" s="19" t="s">
        <v>133</v>
      </c>
      <c r="C71" s="194"/>
    </row>
    <row r="72" spans="1:3" s="195" customFormat="1" ht="12" customHeight="1">
      <c r="A72" s="201" t="s">
        <v>134</v>
      </c>
      <c r="B72" s="20" t="s">
        <v>135</v>
      </c>
      <c r="C72" s="189">
        <f>SUM(C73:C74)</f>
        <v>47056919</v>
      </c>
    </row>
    <row r="73" spans="1:3" s="195" customFormat="1" ht="12" customHeight="1">
      <c r="A73" s="190" t="s">
        <v>136</v>
      </c>
      <c r="B73" s="15" t="s">
        <v>137</v>
      </c>
      <c r="C73" s="194">
        <v>47056919</v>
      </c>
    </row>
    <row r="74" spans="1:3" s="195" customFormat="1" ht="12" customHeight="1">
      <c r="A74" s="197" t="s">
        <v>138</v>
      </c>
      <c r="B74" s="19" t="s">
        <v>139</v>
      </c>
      <c r="C74" s="194"/>
    </row>
    <row r="75" spans="1:3" s="192" customFormat="1" ht="12" customHeight="1">
      <c r="A75" s="201" t="s">
        <v>140</v>
      </c>
      <c r="B75" s="20" t="s">
        <v>141</v>
      </c>
      <c r="C75" s="189">
        <f>SUM(C76:C78)</f>
        <v>0</v>
      </c>
    </row>
    <row r="76" spans="1:3" s="195" customFormat="1" ht="12" customHeight="1">
      <c r="A76" s="190" t="s">
        <v>142</v>
      </c>
      <c r="B76" s="15" t="s">
        <v>143</v>
      </c>
      <c r="C76" s="194"/>
    </row>
    <row r="77" spans="1:3" s="195" customFormat="1" ht="12" customHeight="1">
      <c r="A77" s="193" t="s">
        <v>144</v>
      </c>
      <c r="B77" s="17" t="s">
        <v>145</v>
      </c>
      <c r="C77" s="194"/>
    </row>
    <row r="78" spans="1:3" s="195" customFormat="1" ht="12" customHeight="1">
      <c r="A78" s="197" t="s">
        <v>146</v>
      </c>
      <c r="B78" s="19" t="s">
        <v>147</v>
      </c>
      <c r="C78" s="194"/>
    </row>
    <row r="79" spans="1:3" s="195" customFormat="1" ht="12" customHeight="1">
      <c r="A79" s="201" t="s">
        <v>148</v>
      </c>
      <c r="B79" s="20" t="s">
        <v>149</v>
      </c>
      <c r="C79" s="189">
        <f>SUM(C80:C83)</f>
        <v>0</v>
      </c>
    </row>
    <row r="80" spans="1:3" s="195" customFormat="1" ht="12" customHeight="1">
      <c r="A80" s="202" t="s">
        <v>150</v>
      </c>
      <c r="B80" s="15" t="s">
        <v>151</v>
      </c>
      <c r="C80" s="194"/>
    </row>
    <row r="81" spans="1:3" s="195" customFormat="1" ht="12" customHeight="1">
      <c r="A81" s="203" t="s">
        <v>152</v>
      </c>
      <c r="B81" s="17" t="s">
        <v>153</v>
      </c>
      <c r="C81" s="194"/>
    </row>
    <row r="82" spans="1:3" s="195" customFormat="1" ht="12" customHeight="1">
      <c r="A82" s="203" t="s">
        <v>154</v>
      </c>
      <c r="B82" s="17" t="s">
        <v>155</v>
      </c>
      <c r="C82" s="194"/>
    </row>
    <row r="83" spans="1:3" s="192" customFormat="1" ht="12" customHeight="1" thickBot="1">
      <c r="A83" s="204" t="s">
        <v>156</v>
      </c>
      <c r="B83" s="19" t="s">
        <v>157</v>
      </c>
      <c r="C83" s="194"/>
    </row>
    <row r="84" spans="1:3" s="192" customFormat="1" ht="12" customHeight="1" thickBot="1">
      <c r="A84" s="201" t="s">
        <v>158</v>
      </c>
      <c r="B84" s="20" t="s">
        <v>159</v>
      </c>
      <c r="C84" s="372"/>
    </row>
    <row r="85" spans="1:3" s="192" customFormat="1" ht="12" customHeight="1">
      <c r="A85" s="406" t="s">
        <v>160</v>
      </c>
      <c r="B85" s="407" t="s">
        <v>161</v>
      </c>
      <c r="C85" s="408">
        <f>+C63+C67+C72+C75+C79+C84</f>
        <v>47056919</v>
      </c>
    </row>
    <row r="86" spans="1:3" s="192" customFormat="1" ht="12" customHeight="1">
      <c r="A86" s="409" t="s">
        <v>162</v>
      </c>
      <c r="B86" s="410" t="s">
        <v>315</v>
      </c>
      <c r="C86" s="411">
        <f>+C62+C85</f>
        <v>85125000</v>
      </c>
    </row>
    <row r="87" spans="1:3" s="195" customFormat="1" ht="15" customHeight="1">
      <c r="A87" s="206"/>
      <c r="B87" s="207"/>
      <c r="C87" s="404"/>
    </row>
    <row r="88" spans="1:3" ht="13.5" thickBot="1">
      <c r="A88" s="208"/>
      <c r="B88" s="209"/>
      <c r="C88" s="405"/>
    </row>
    <row r="89" spans="1:3" s="188" customFormat="1" ht="16.5" customHeight="1" thickBot="1">
      <c r="A89" s="402"/>
      <c r="B89" s="398" t="s">
        <v>241</v>
      </c>
      <c r="C89" s="403"/>
    </row>
    <row r="90" spans="1:3" s="210" customFormat="1" ht="12" customHeight="1" thickBot="1">
      <c r="A90" s="400" t="s">
        <v>4</v>
      </c>
      <c r="B90" s="401" t="s">
        <v>404</v>
      </c>
      <c r="C90" s="373">
        <f>SUM(C91:C95)</f>
        <v>40386009</v>
      </c>
    </row>
    <row r="91" spans="1:3" ht="12" customHeight="1" thickBot="1">
      <c r="A91" s="211" t="s">
        <v>8</v>
      </c>
      <c r="B91" s="39" t="s">
        <v>168</v>
      </c>
      <c r="C91" s="191">
        <v>7758000</v>
      </c>
    </row>
    <row r="92" spans="1:3" ht="12" customHeight="1" thickBot="1">
      <c r="A92" s="193" t="s">
        <v>10</v>
      </c>
      <c r="B92" s="40" t="s">
        <v>169</v>
      </c>
      <c r="C92" s="212">
        <v>1311305</v>
      </c>
    </row>
    <row r="93" spans="1:3" ht="12" customHeight="1" thickBot="1">
      <c r="A93" s="193" t="s">
        <v>12</v>
      </c>
      <c r="B93" s="40" t="s">
        <v>170</v>
      </c>
      <c r="C93" s="212">
        <v>15286144</v>
      </c>
    </row>
    <row r="94" spans="1:3" ht="12" customHeight="1" thickBot="1">
      <c r="A94" s="193" t="s">
        <v>14</v>
      </c>
      <c r="B94" s="41" t="s">
        <v>171</v>
      </c>
      <c r="C94" s="212">
        <v>3908000</v>
      </c>
    </row>
    <row r="95" spans="1:3" ht="12" customHeight="1" thickBot="1">
      <c r="A95" s="193" t="s">
        <v>172</v>
      </c>
      <c r="B95" s="42" t="s">
        <v>173</v>
      </c>
      <c r="C95" s="212">
        <v>12122560</v>
      </c>
    </row>
    <row r="96" spans="1:3" ht="12" customHeight="1" thickBot="1">
      <c r="A96" s="193" t="s">
        <v>18</v>
      </c>
      <c r="B96" s="40" t="s">
        <v>174</v>
      </c>
      <c r="C96" s="212">
        <v>400000</v>
      </c>
    </row>
    <row r="97" spans="1:3" ht="12" customHeight="1" thickBot="1">
      <c r="A97" s="193" t="s">
        <v>175</v>
      </c>
      <c r="B97" s="43" t="s">
        <v>176</v>
      </c>
      <c r="C97" s="212"/>
    </row>
    <row r="98" spans="1:3" ht="12" customHeight="1" thickBot="1">
      <c r="A98" s="193" t="s">
        <v>177</v>
      </c>
      <c r="B98" s="44" t="s">
        <v>178</v>
      </c>
      <c r="C98" s="212"/>
    </row>
    <row r="99" spans="1:3" ht="12" customHeight="1" thickBot="1">
      <c r="A99" s="193" t="s">
        <v>179</v>
      </c>
      <c r="B99" s="44" t="s">
        <v>180</v>
      </c>
      <c r="C99" s="212"/>
    </row>
    <row r="100" spans="1:3" ht="12" customHeight="1" thickBot="1">
      <c r="A100" s="193" t="s">
        <v>181</v>
      </c>
      <c r="B100" s="43" t="s">
        <v>182</v>
      </c>
      <c r="C100" s="212"/>
    </row>
    <row r="101" spans="1:3" ht="12" customHeight="1" thickBot="1">
      <c r="A101" s="193" t="s">
        <v>183</v>
      </c>
      <c r="B101" s="43" t="s">
        <v>184</v>
      </c>
      <c r="C101" s="212"/>
    </row>
    <row r="102" spans="1:3" ht="12" customHeight="1" thickBot="1">
      <c r="A102" s="193" t="s">
        <v>185</v>
      </c>
      <c r="B102" s="44" t="s">
        <v>186</v>
      </c>
      <c r="C102" s="212"/>
    </row>
    <row r="103" spans="1:3" ht="12" customHeight="1" thickBot="1">
      <c r="A103" s="213" t="s">
        <v>187</v>
      </c>
      <c r="B103" s="46" t="s">
        <v>188</v>
      </c>
      <c r="C103" s="212"/>
    </row>
    <row r="104" spans="1:3" ht="12" customHeight="1" thickBot="1">
      <c r="A104" s="193" t="s">
        <v>189</v>
      </c>
      <c r="B104" s="46" t="s">
        <v>190</v>
      </c>
      <c r="C104" s="212"/>
    </row>
    <row r="105" spans="1:3" ht="12" customHeight="1" thickBot="1">
      <c r="A105" s="214" t="s">
        <v>191</v>
      </c>
      <c r="B105" s="48" t="s">
        <v>192</v>
      </c>
      <c r="C105" s="212"/>
    </row>
    <row r="106" spans="1:3" ht="12" customHeight="1" thickBot="1">
      <c r="A106" s="35" t="s">
        <v>5</v>
      </c>
      <c r="B106" s="49" t="s">
        <v>193</v>
      </c>
      <c r="C106" s="189">
        <f>+C107+C109+C111</f>
        <v>43849834</v>
      </c>
    </row>
    <row r="107" spans="1:3" ht="12" customHeight="1">
      <c r="A107" s="190" t="s">
        <v>21</v>
      </c>
      <c r="B107" s="40" t="s">
        <v>194</v>
      </c>
      <c r="C107" s="191">
        <v>18798095</v>
      </c>
    </row>
    <row r="108" spans="1:3" ht="12" customHeight="1">
      <c r="A108" s="190" t="s">
        <v>23</v>
      </c>
      <c r="B108" s="50" t="s">
        <v>195</v>
      </c>
      <c r="C108" s="194">
        <v>16200000</v>
      </c>
    </row>
    <row r="109" spans="1:3" ht="12" customHeight="1">
      <c r="A109" s="190" t="s">
        <v>25</v>
      </c>
      <c r="B109" s="50" t="s">
        <v>196</v>
      </c>
      <c r="C109" s="194">
        <v>25051739</v>
      </c>
    </row>
    <row r="110" spans="1:3" ht="12" customHeight="1">
      <c r="A110" s="190" t="s">
        <v>27</v>
      </c>
      <c r="B110" s="50" t="s">
        <v>197</v>
      </c>
      <c r="C110" s="194">
        <v>25051739</v>
      </c>
    </row>
    <row r="111" spans="1:3" ht="12" customHeight="1">
      <c r="A111" s="190" t="s">
        <v>29</v>
      </c>
      <c r="B111" s="51" t="s">
        <v>198</v>
      </c>
      <c r="C111" s="194"/>
    </row>
    <row r="112" spans="1:3" ht="12" customHeight="1">
      <c r="A112" s="190" t="s">
        <v>31</v>
      </c>
      <c r="B112" s="52" t="s">
        <v>456</v>
      </c>
      <c r="C112" s="194"/>
    </row>
    <row r="113" spans="1:3" ht="12" customHeight="1">
      <c r="A113" s="190" t="s">
        <v>200</v>
      </c>
      <c r="B113" s="53" t="s">
        <v>201</v>
      </c>
      <c r="C113" s="194"/>
    </row>
    <row r="114" spans="1:3" ht="12" customHeight="1">
      <c r="A114" s="190" t="s">
        <v>202</v>
      </c>
      <c r="B114" s="44" t="s">
        <v>180</v>
      </c>
      <c r="C114" s="194"/>
    </row>
    <row r="115" spans="1:3" ht="12" customHeight="1">
      <c r="A115" s="190" t="s">
        <v>203</v>
      </c>
      <c r="B115" s="44" t="s">
        <v>204</v>
      </c>
      <c r="C115" s="194"/>
    </row>
    <row r="116" spans="1:3" ht="12" customHeight="1">
      <c r="A116" s="190" t="s">
        <v>205</v>
      </c>
      <c r="B116" s="44" t="s">
        <v>206</v>
      </c>
      <c r="C116" s="194"/>
    </row>
    <row r="117" spans="1:3" ht="12" customHeight="1">
      <c r="A117" s="190" t="s">
        <v>207</v>
      </c>
      <c r="B117" s="44" t="s">
        <v>186</v>
      </c>
      <c r="C117" s="194"/>
    </row>
    <row r="118" spans="1:3" ht="12" customHeight="1">
      <c r="A118" s="190" t="s">
        <v>208</v>
      </c>
      <c r="B118" s="44" t="s">
        <v>209</v>
      </c>
      <c r="C118" s="194"/>
    </row>
    <row r="119" spans="1:3" ht="12" customHeight="1" thickBot="1">
      <c r="A119" s="213" t="s">
        <v>210</v>
      </c>
      <c r="B119" s="44" t="s">
        <v>211</v>
      </c>
      <c r="C119" s="194"/>
    </row>
    <row r="120" spans="1:3" ht="12" customHeight="1" thickBot="1">
      <c r="A120" s="35" t="s">
        <v>6</v>
      </c>
      <c r="B120" s="12" t="s">
        <v>212</v>
      </c>
      <c r="C120" s="189">
        <f>+C121+C122</f>
        <v>0</v>
      </c>
    </row>
    <row r="121" spans="1:3" ht="12" customHeight="1">
      <c r="A121" s="190" t="s">
        <v>34</v>
      </c>
      <c r="B121" s="54" t="s">
        <v>213</v>
      </c>
      <c r="C121" s="191"/>
    </row>
    <row r="122" spans="1:3" ht="12" customHeight="1">
      <c r="A122" s="197" t="s">
        <v>36</v>
      </c>
      <c r="B122" s="50" t="s">
        <v>214</v>
      </c>
      <c r="C122" s="191"/>
    </row>
    <row r="123" spans="1:3" ht="12" customHeight="1">
      <c r="A123" s="35" t="s">
        <v>215</v>
      </c>
      <c r="B123" s="12" t="s">
        <v>216</v>
      </c>
      <c r="C123" s="189">
        <f>+C90+C106+C120</f>
        <v>84235843</v>
      </c>
    </row>
    <row r="124" spans="1:3" ht="12" customHeight="1">
      <c r="A124" s="35" t="s">
        <v>60</v>
      </c>
      <c r="B124" s="12" t="s">
        <v>217</v>
      </c>
      <c r="C124" s="189">
        <f>+C125+C126+C127</f>
        <v>0</v>
      </c>
    </row>
    <row r="125" spans="1:3" s="210" customFormat="1" ht="12" customHeight="1" thickBot="1">
      <c r="A125" s="190" t="s">
        <v>62</v>
      </c>
      <c r="B125" s="54" t="s">
        <v>218</v>
      </c>
      <c r="C125" s="212"/>
    </row>
    <row r="126" spans="1:3" ht="12" customHeight="1" thickBot="1">
      <c r="A126" s="190" t="s">
        <v>64</v>
      </c>
      <c r="B126" s="54" t="s">
        <v>219</v>
      </c>
      <c r="C126" s="212"/>
    </row>
    <row r="127" spans="1:3" ht="12" customHeight="1" thickBot="1">
      <c r="A127" s="213" t="s">
        <v>66</v>
      </c>
      <c r="B127" s="55" t="s">
        <v>220</v>
      </c>
      <c r="C127" s="212"/>
    </row>
    <row r="128" spans="1:3" ht="12" customHeight="1" thickBot="1">
      <c r="A128" s="35" t="s">
        <v>82</v>
      </c>
      <c r="B128" s="12" t="s">
        <v>221</v>
      </c>
      <c r="C128" s="189">
        <f>+C129+C130+C131+C132</f>
        <v>0</v>
      </c>
    </row>
    <row r="129" spans="1:3" ht="12" customHeight="1" thickBot="1">
      <c r="A129" s="190" t="s">
        <v>84</v>
      </c>
      <c r="B129" s="54" t="s">
        <v>222</v>
      </c>
      <c r="C129" s="212"/>
    </row>
    <row r="130" spans="1:3" ht="12" customHeight="1" thickBot="1">
      <c r="A130" s="190" t="s">
        <v>86</v>
      </c>
      <c r="B130" s="54" t="s">
        <v>223</v>
      </c>
      <c r="C130" s="212"/>
    </row>
    <row r="131" spans="1:3" ht="12" customHeight="1" thickBot="1">
      <c r="A131" s="190" t="s">
        <v>88</v>
      </c>
      <c r="B131" s="54" t="s">
        <v>224</v>
      </c>
      <c r="C131" s="212"/>
    </row>
    <row r="132" spans="1:3" s="210" customFormat="1" ht="12" customHeight="1" thickBot="1">
      <c r="A132" s="213" t="s">
        <v>90</v>
      </c>
      <c r="B132" s="55" t="s">
        <v>225</v>
      </c>
      <c r="C132" s="212"/>
    </row>
    <row r="133" spans="1:10" ht="12" customHeight="1" thickBot="1">
      <c r="A133" s="35" t="s">
        <v>226</v>
      </c>
      <c r="B133" s="12" t="s">
        <v>227</v>
      </c>
      <c r="C133" s="189">
        <f>+C134+C135+C136+C137</f>
        <v>889157</v>
      </c>
      <c r="J133" s="215"/>
    </row>
    <row r="134" spans="1:3" ht="13.5" thickBot="1">
      <c r="A134" s="190" t="s">
        <v>96</v>
      </c>
      <c r="B134" s="54" t="s">
        <v>228</v>
      </c>
      <c r="C134" s="212"/>
    </row>
    <row r="135" spans="1:3" ht="12" customHeight="1" thickBot="1">
      <c r="A135" s="190" t="s">
        <v>98</v>
      </c>
      <c r="B135" s="54" t="s">
        <v>229</v>
      </c>
      <c r="C135" s="212">
        <v>889157</v>
      </c>
    </row>
    <row r="136" spans="1:3" s="210" customFormat="1" ht="12" customHeight="1" thickBot="1">
      <c r="A136" s="190" t="s">
        <v>100</v>
      </c>
      <c r="B136" s="54" t="s">
        <v>230</v>
      </c>
      <c r="C136" s="212"/>
    </row>
    <row r="137" spans="1:3" s="210" customFormat="1" ht="12" customHeight="1" thickBot="1">
      <c r="A137" s="213" t="s">
        <v>102</v>
      </c>
      <c r="B137" s="55" t="s">
        <v>231</v>
      </c>
      <c r="C137" s="212"/>
    </row>
    <row r="138" spans="1:3" s="210" customFormat="1" ht="12" customHeight="1" thickBot="1">
      <c r="A138" s="35" t="s">
        <v>104</v>
      </c>
      <c r="B138" s="12" t="s">
        <v>232</v>
      </c>
      <c r="C138" s="216"/>
    </row>
    <row r="139" spans="1:3" s="210" customFormat="1" ht="12" customHeight="1" thickBot="1">
      <c r="A139" s="190" t="s">
        <v>106</v>
      </c>
      <c r="B139" s="54" t="s">
        <v>233</v>
      </c>
      <c r="C139" s="212"/>
    </row>
    <row r="140" spans="1:3" s="210" customFormat="1" ht="12" customHeight="1" thickBot="1">
      <c r="A140" s="190" t="s">
        <v>108</v>
      </c>
      <c r="B140" s="54" t="s">
        <v>234</v>
      </c>
      <c r="C140" s="212"/>
    </row>
    <row r="141" spans="1:3" s="210" customFormat="1" ht="12" customHeight="1" thickBot="1">
      <c r="A141" s="213" t="s">
        <v>110</v>
      </c>
      <c r="B141" s="55" t="s">
        <v>235</v>
      </c>
      <c r="C141" s="212"/>
    </row>
    <row r="142" spans="1:3" s="218" customFormat="1" ht="12.75" customHeight="1" thickBot="1">
      <c r="A142" s="217" t="s">
        <v>114</v>
      </c>
      <c r="B142" s="12" t="s">
        <v>316</v>
      </c>
      <c r="C142" s="205"/>
    </row>
    <row r="143" spans="1:3" ht="12" customHeight="1">
      <c r="A143" s="35" t="s">
        <v>238</v>
      </c>
      <c r="B143" s="12" t="s">
        <v>237</v>
      </c>
      <c r="C143" s="219">
        <f>C133+C138</f>
        <v>889157</v>
      </c>
    </row>
    <row r="144" spans="1:3" ht="15" customHeight="1">
      <c r="A144" s="220" t="s">
        <v>252</v>
      </c>
      <c r="B144" s="58" t="s">
        <v>239</v>
      </c>
      <c r="C144" s="219">
        <f>+C123+C143</f>
        <v>85125000</v>
      </c>
    </row>
    <row r="145" ht="12.75">
      <c r="C145" s="221"/>
    </row>
    <row r="146" spans="1:3" ht="15" customHeight="1">
      <c r="A146" s="222" t="s">
        <v>317</v>
      </c>
      <c r="B146" s="223"/>
      <c r="C146" s="224">
        <v>1</v>
      </c>
    </row>
    <row r="147" spans="1:3" ht="14.25" customHeight="1">
      <c r="A147" s="222" t="s">
        <v>318</v>
      </c>
      <c r="B147" s="223"/>
      <c r="C147" s="224">
        <v>4</v>
      </c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600" verticalDpi="600" orientation="portrait" paperSize="9" scale="75" r:id="rId1"/>
  <rowBreaks count="1" manualBreakCount="1">
    <brk id="8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C24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41.125" style="0" customWidth="1"/>
    <col min="2" max="2" width="23.75390625" style="0" customWidth="1"/>
    <col min="3" max="3" width="26.375" style="0" customWidth="1"/>
  </cols>
  <sheetData>
    <row r="1" ht="12.75">
      <c r="B1" t="s">
        <v>494</v>
      </c>
    </row>
    <row r="4" ht="12.75">
      <c r="A4" t="s">
        <v>405</v>
      </c>
    </row>
    <row r="6" spans="1:3" ht="26.25" customHeight="1">
      <c r="A6" s="423" t="s">
        <v>242</v>
      </c>
      <c r="B6" s="424" t="s">
        <v>457</v>
      </c>
      <c r="C6" s="424" t="s">
        <v>458</v>
      </c>
    </row>
    <row r="7" spans="1:3" ht="12.75">
      <c r="A7" s="425"/>
      <c r="B7" s="425"/>
      <c r="C7" s="425"/>
    </row>
    <row r="8" spans="1:3" ht="12.75">
      <c r="A8" s="425" t="s">
        <v>407</v>
      </c>
      <c r="B8" s="425"/>
      <c r="C8" s="425"/>
    </row>
    <row r="9" spans="1:3" ht="12.75">
      <c r="A9" s="425" t="s">
        <v>408</v>
      </c>
      <c r="B9" s="425"/>
      <c r="C9" s="425"/>
    </row>
    <row r="10" spans="1:3" ht="12.75">
      <c r="A10" s="425" t="s">
        <v>409</v>
      </c>
      <c r="B10" s="425"/>
      <c r="C10" s="425"/>
    </row>
    <row r="11" spans="1:3" ht="12.75">
      <c r="A11" s="425" t="s">
        <v>410</v>
      </c>
      <c r="B11" s="425">
        <v>3968000</v>
      </c>
      <c r="C11" s="425">
        <v>693455</v>
      </c>
    </row>
    <row r="12" spans="1:3" ht="12.75">
      <c r="A12" s="425" t="s">
        <v>411</v>
      </c>
      <c r="B12" s="425"/>
      <c r="C12" s="425"/>
    </row>
    <row r="13" spans="1:3" ht="12.75">
      <c r="A13" s="425" t="s">
        <v>412</v>
      </c>
      <c r="B13" s="425">
        <v>2670000</v>
      </c>
      <c r="C13" s="425">
        <v>495000</v>
      </c>
    </row>
    <row r="14" spans="1:3" ht="12.75">
      <c r="A14" s="425" t="s">
        <v>413</v>
      </c>
      <c r="B14" s="425"/>
      <c r="C14" s="425"/>
    </row>
    <row r="15" spans="1:3" ht="12.75">
      <c r="A15" s="425" t="s">
        <v>414</v>
      </c>
      <c r="B15" s="425"/>
      <c r="C15" s="425"/>
    </row>
    <row r="16" spans="1:3" ht="12.75">
      <c r="A16" s="425" t="s">
        <v>415</v>
      </c>
      <c r="B16" s="425"/>
      <c r="C16" s="425"/>
    </row>
    <row r="17" spans="1:3" ht="12.75">
      <c r="A17" s="425" t="s">
        <v>416</v>
      </c>
      <c r="B17" s="425">
        <v>980000</v>
      </c>
      <c r="C17" s="425">
        <v>95550</v>
      </c>
    </row>
    <row r="18" spans="1:3" ht="12.75">
      <c r="A18" s="425" t="s">
        <v>417</v>
      </c>
      <c r="B18" s="425"/>
      <c r="C18" s="425"/>
    </row>
    <row r="19" spans="1:3" ht="12.75">
      <c r="A19" s="425" t="s">
        <v>418</v>
      </c>
      <c r="B19" s="425"/>
      <c r="C19" s="425"/>
    </row>
    <row r="20" spans="1:3" ht="12.75">
      <c r="A20" s="425" t="s">
        <v>419</v>
      </c>
      <c r="B20" s="425">
        <v>80000</v>
      </c>
      <c r="C20" s="425">
        <v>15600</v>
      </c>
    </row>
    <row r="21" spans="1:3" ht="12.75">
      <c r="A21" s="425" t="s">
        <v>420</v>
      </c>
      <c r="B21" s="425"/>
      <c r="C21" s="425"/>
    </row>
    <row r="22" spans="1:3" ht="12.75">
      <c r="A22" s="425" t="s">
        <v>421</v>
      </c>
      <c r="B22" s="425">
        <v>60000</v>
      </c>
      <c r="C22" s="425">
        <v>11700</v>
      </c>
    </row>
    <row r="23" spans="1:3" ht="12.75">
      <c r="A23" s="425" t="s">
        <v>422</v>
      </c>
      <c r="B23" s="425"/>
      <c r="C23" s="425"/>
    </row>
    <row r="24" spans="1:3" ht="17.25">
      <c r="A24" s="426" t="s">
        <v>423</v>
      </c>
      <c r="B24" s="426">
        <f>SUM(B8:B23)</f>
        <v>7758000</v>
      </c>
      <c r="C24" s="426">
        <f>SUM(C8:C23)</f>
        <v>1311305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D25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6.75390625" style="0" bestFit="1" customWidth="1"/>
    <col min="2" max="2" width="24.125" style="0" customWidth="1"/>
    <col min="3" max="3" width="20.50390625" style="0" customWidth="1"/>
    <col min="4" max="4" width="28.125" style="0" customWidth="1"/>
  </cols>
  <sheetData>
    <row r="1" spans="1:3" ht="12.75">
      <c r="A1" s="550" t="s">
        <v>495</v>
      </c>
      <c r="B1" s="550"/>
      <c r="C1" s="437"/>
    </row>
    <row r="3" ht="12.75">
      <c r="A3" t="s">
        <v>424</v>
      </c>
    </row>
    <row r="6" spans="1:4" ht="15">
      <c r="A6" s="427" t="s">
        <v>242</v>
      </c>
      <c r="B6" s="428" t="s">
        <v>455</v>
      </c>
      <c r="C6" s="428" t="s">
        <v>489</v>
      </c>
      <c r="D6" s="428" t="s">
        <v>455</v>
      </c>
    </row>
    <row r="7" spans="1:4" ht="15">
      <c r="A7" s="429" t="s">
        <v>406</v>
      </c>
      <c r="B7" s="429">
        <v>350000</v>
      </c>
      <c r="C7" s="429"/>
      <c r="D7" s="429">
        <v>350000</v>
      </c>
    </row>
    <row r="8" spans="1:4" ht="15">
      <c r="A8" s="429" t="s">
        <v>422</v>
      </c>
      <c r="B8" s="429">
        <v>1716100</v>
      </c>
      <c r="C8" s="429"/>
      <c r="D8" s="429">
        <v>1716100</v>
      </c>
    </row>
    <row r="9" spans="1:4" ht="15">
      <c r="A9" s="429" t="s">
        <v>407</v>
      </c>
      <c r="B9" s="429"/>
      <c r="C9" s="429"/>
      <c r="D9" s="429"/>
    </row>
    <row r="10" spans="1:4" ht="15">
      <c r="A10" s="429" t="s">
        <v>408</v>
      </c>
      <c r="B10" s="429">
        <v>500000</v>
      </c>
      <c r="C10" s="429"/>
      <c r="D10" s="429">
        <v>500000</v>
      </c>
    </row>
    <row r="11" spans="1:4" ht="15">
      <c r="A11" s="429" t="s">
        <v>409</v>
      </c>
      <c r="B11" s="429">
        <v>1800000</v>
      </c>
      <c r="C11" s="429"/>
      <c r="D11" s="429">
        <v>1800000</v>
      </c>
    </row>
    <row r="12" spans="1:4" ht="15">
      <c r="A12" s="429" t="s">
        <v>410</v>
      </c>
      <c r="B12" s="429">
        <v>5000000</v>
      </c>
      <c r="C12" s="429">
        <v>-184406</v>
      </c>
      <c r="D12" s="429">
        <f>B12+C12</f>
        <v>4815594</v>
      </c>
    </row>
    <row r="13" spans="1:4" ht="15">
      <c r="A13" s="429" t="s">
        <v>411</v>
      </c>
      <c r="B13" s="429">
        <v>1451000</v>
      </c>
      <c r="C13" s="429"/>
      <c r="D13" s="429">
        <v>1451000</v>
      </c>
    </row>
    <row r="14" spans="1:4" ht="15">
      <c r="A14" s="429" t="s">
        <v>412</v>
      </c>
      <c r="B14" s="429">
        <v>2013450</v>
      </c>
      <c r="C14" s="429"/>
      <c r="D14" s="429">
        <v>2013450</v>
      </c>
    </row>
    <row r="15" spans="1:4" ht="15">
      <c r="A15" s="429" t="s">
        <v>425</v>
      </c>
      <c r="B15" s="429">
        <v>50000</v>
      </c>
      <c r="C15" s="429"/>
      <c r="D15" s="429">
        <v>50000</v>
      </c>
    </row>
    <row r="16" spans="1:4" ht="15">
      <c r="A16" s="429" t="s">
        <v>426</v>
      </c>
      <c r="B16" s="429">
        <v>1000000</v>
      </c>
      <c r="C16" s="429"/>
      <c r="D16" s="429">
        <v>1000000</v>
      </c>
    </row>
    <row r="17" spans="1:4" ht="15">
      <c r="A17" s="429" t="s">
        <v>413</v>
      </c>
      <c r="B17" s="429">
        <v>300000</v>
      </c>
      <c r="C17" s="429"/>
      <c r="D17" s="429">
        <v>300000</v>
      </c>
    </row>
    <row r="18" spans="1:4" ht="15">
      <c r="A18" s="429" t="s">
        <v>414</v>
      </c>
      <c r="B18" s="429">
        <v>10000</v>
      </c>
      <c r="C18" s="429"/>
      <c r="D18" s="429">
        <v>10000</v>
      </c>
    </row>
    <row r="19" spans="1:4" ht="15">
      <c r="A19" s="429" t="s">
        <v>415</v>
      </c>
      <c r="B19" s="429"/>
      <c r="C19" s="429"/>
      <c r="D19" s="429"/>
    </row>
    <row r="20" spans="1:4" ht="15">
      <c r="A20" s="429" t="s">
        <v>416</v>
      </c>
      <c r="B20" s="429"/>
      <c r="C20" s="429"/>
      <c r="D20" s="429"/>
    </row>
    <row r="21" spans="1:4" ht="15">
      <c r="A21" s="429" t="s">
        <v>418</v>
      </c>
      <c r="B21" s="429">
        <v>20000</v>
      </c>
      <c r="C21" s="429"/>
      <c r="D21" s="429">
        <v>20000</v>
      </c>
    </row>
    <row r="22" spans="1:4" ht="15">
      <c r="A22" s="429" t="s">
        <v>419</v>
      </c>
      <c r="B22" s="429">
        <v>800000</v>
      </c>
      <c r="C22" s="429"/>
      <c r="D22" s="429">
        <v>800000</v>
      </c>
    </row>
    <row r="23" spans="1:4" ht="15">
      <c r="A23" s="429" t="s">
        <v>420</v>
      </c>
      <c r="B23" s="429">
        <v>260000</v>
      </c>
      <c r="C23" s="429"/>
      <c r="D23" s="429">
        <v>260000</v>
      </c>
    </row>
    <row r="24" spans="1:4" ht="15">
      <c r="A24" s="429" t="s">
        <v>427</v>
      </c>
      <c r="B24" s="429">
        <v>200000</v>
      </c>
      <c r="C24" s="429"/>
      <c r="D24" s="429">
        <v>200000</v>
      </c>
    </row>
    <row r="25" spans="1:4" ht="17.25">
      <c r="A25" s="426" t="s">
        <v>327</v>
      </c>
      <c r="B25" s="426">
        <f>SUM(B7:B24)</f>
        <v>15470550</v>
      </c>
      <c r="C25" s="426"/>
      <c r="D25" s="426">
        <f>SUM(D7:D24)</f>
        <v>15286144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2:B8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49.50390625" style="0" customWidth="1"/>
    <col min="2" max="2" width="18.375" style="0" customWidth="1"/>
  </cols>
  <sheetData>
    <row r="2" ht="12.75">
      <c r="B2" t="s">
        <v>496</v>
      </c>
    </row>
    <row r="4" ht="12.75">
      <c r="A4" t="s">
        <v>428</v>
      </c>
    </row>
    <row r="7" spans="1:2" ht="30.75" customHeight="1">
      <c r="A7" s="422" t="s">
        <v>429</v>
      </c>
      <c r="B7" s="422" t="s">
        <v>455</v>
      </c>
    </row>
    <row r="8" spans="1:2" ht="26.25">
      <c r="A8" s="421" t="s">
        <v>430</v>
      </c>
      <c r="B8" s="430">
        <v>3908000</v>
      </c>
    </row>
  </sheetData>
  <sheetProtection/>
  <printOptions/>
  <pageMargins left="0.51" right="0.18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D32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53.50390625" style="0" customWidth="1"/>
    <col min="2" max="2" width="20.50390625" style="0" customWidth="1"/>
    <col min="3" max="3" width="17.00390625" style="0" customWidth="1"/>
    <col min="4" max="4" width="16.50390625" style="0" bestFit="1" customWidth="1"/>
  </cols>
  <sheetData>
    <row r="1" ht="12.75">
      <c r="B1" t="s">
        <v>497</v>
      </c>
    </row>
    <row r="3" spans="1:4" ht="12.75">
      <c r="A3" s="554" t="s">
        <v>431</v>
      </c>
      <c r="B3" s="554"/>
      <c r="C3" s="554"/>
      <c r="D3" s="554"/>
    </row>
    <row r="4" spans="1:4" ht="12.75">
      <c r="A4" s="554"/>
      <c r="B4" s="554"/>
      <c r="C4" s="554"/>
      <c r="D4" s="554"/>
    </row>
    <row r="6" spans="1:4" ht="12.75">
      <c r="A6" s="425" t="s">
        <v>432</v>
      </c>
      <c r="B6" s="551" t="s">
        <v>455</v>
      </c>
      <c r="C6" s="552"/>
      <c r="D6" s="553"/>
    </row>
    <row r="7" spans="1:4" ht="12.75">
      <c r="A7" s="425"/>
      <c r="B7" s="425" t="s">
        <v>433</v>
      </c>
      <c r="C7" s="425" t="s">
        <v>434</v>
      </c>
      <c r="D7" s="425" t="s">
        <v>338</v>
      </c>
    </row>
    <row r="8" spans="1:4" ht="12.75">
      <c r="A8" s="425" t="s">
        <v>435</v>
      </c>
      <c r="B8" s="432">
        <v>200000</v>
      </c>
      <c r="C8" s="432"/>
      <c r="D8" s="432">
        <f>B8+C8</f>
        <v>200000</v>
      </c>
    </row>
    <row r="9" spans="1:4" ht="12.75">
      <c r="A9" s="425" t="s">
        <v>436</v>
      </c>
      <c r="B9" s="432">
        <v>350000</v>
      </c>
      <c r="C9" s="432"/>
      <c r="D9" s="432">
        <f aca="true" t="shared" si="0" ref="D9:D19">B9+C9</f>
        <v>350000</v>
      </c>
    </row>
    <row r="10" spans="1:4" ht="12.75">
      <c r="A10" s="425" t="s">
        <v>437</v>
      </c>
      <c r="B10" s="432">
        <v>150000</v>
      </c>
      <c r="C10" s="432"/>
      <c r="D10" s="432">
        <f t="shared" si="0"/>
        <v>150000</v>
      </c>
    </row>
    <row r="11" spans="1:4" ht="12.75">
      <c r="A11" s="425" t="s">
        <v>438</v>
      </c>
      <c r="B11" s="432">
        <v>50000</v>
      </c>
      <c r="C11" s="432"/>
      <c r="D11" s="432">
        <f t="shared" si="0"/>
        <v>50000</v>
      </c>
    </row>
    <row r="12" spans="1:4" ht="12.75">
      <c r="A12" s="425" t="s">
        <v>459</v>
      </c>
      <c r="B12" s="432">
        <v>350000</v>
      </c>
      <c r="C12" s="432"/>
      <c r="D12" s="432">
        <f t="shared" si="0"/>
        <v>350000</v>
      </c>
    </row>
    <row r="13" spans="1:4" ht="12.75">
      <c r="A13" s="425" t="s">
        <v>439</v>
      </c>
      <c r="B13" s="432">
        <v>3000</v>
      </c>
      <c r="C13" s="432"/>
      <c r="D13" s="432">
        <f t="shared" si="0"/>
        <v>3000</v>
      </c>
    </row>
    <row r="14" spans="1:4" ht="12.75">
      <c r="A14" s="425" t="s">
        <v>460</v>
      </c>
      <c r="B14" s="432">
        <v>6000</v>
      </c>
      <c r="C14" s="432"/>
      <c r="D14" s="432">
        <f t="shared" si="0"/>
        <v>6000</v>
      </c>
    </row>
    <row r="15" spans="1:4" ht="12.75">
      <c r="A15" s="425" t="s">
        <v>440</v>
      </c>
      <c r="B15" s="432">
        <v>12340</v>
      </c>
      <c r="C15" s="432"/>
      <c r="D15" s="432">
        <f t="shared" si="0"/>
        <v>12340</v>
      </c>
    </row>
    <row r="16" spans="1:4" ht="12.75">
      <c r="A16" s="425" t="s">
        <v>441</v>
      </c>
      <c r="B16" s="432">
        <v>6000</v>
      </c>
      <c r="C16" s="432"/>
      <c r="D16" s="432">
        <f t="shared" si="0"/>
        <v>6000</v>
      </c>
    </row>
    <row r="17" spans="1:4" ht="12.75">
      <c r="A17" s="425" t="s">
        <v>442</v>
      </c>
      <c r="B17" s="432">
        <v>17700</v>
      </c>
      <c r="C17" s="432"/>
      <c r="D17" s="432">
        <f t="shared" si="0"/>
        <v>17700</v>
      </c>
    </row>
    <row r="18" spans="1:4" ht="12.75">
      <c r="A18" s="425" t="s">
        <v>451</v>
      </c>
      <c r="B18" s="432">
        <v>400000</v>
      </c>
      <c r="C18" s="432"/>
      <c r="D18" s="432">
        <f t="shared" si="0"/>
        <v>400000</v>
      </c>
    </row>
    <row r="19" spans="1:4" ht="12.75">
      <c r="A19" s="425" t="s">
        <v>443</v>
      </c>
      <c r="B19" s="432">
        <f>SUM(B8:B18)</f>
        <v>1545040</v>
      </c>
      <c r="C19" s="432"/>
      <c r="D19" s="432">
        <f t="shared" si="0"/>
        <v>1545040</v>
      </c>
    </row>
    <row r="21" spans="1:4" ht="12.75">
      <c r="A21" s="425" t="s">
        <v>444</v>
      </c>
      <c r="B21" s="551" t="s">
        <v>455</v>
      </c>
      <c r="C21" s="552"/>
      <c r="D21" s="553"/>
    </row>
    <row r="22" spans="1:4" ht="12.75">
      <c r="A22" s="425"/>
      <c r="B22" s="425" t="s">
        <v>433</v>
      </c>
      <c r="C22" s="425" t="s">
        <v>434</v>
      </c>
      <c r="D22" s="425" t="s">
        <v>338</v>
      </c>
    </row>
    <row r="23" spans="1:4" ht="12.75">
      <c r="A23" s="425" t="s">
        <v>445</v>
      </c>
      <c r="B23" s="432">
        <v>668520</v>
      </c>
      <c r="C23" s="432"/>
      <c r="D23" s="432">
        <f aca="true" t="shared" si="1" ref="D23:D28">B23+C23</f>
        <v>668520</v>
      </c>
    </row>
    <row r="24" spans="1:4" ht="12.75">
      <c r="A24" s="425" t="s">
        <v>446</v>
      </c>
      <c r="B24" s="432">
        <v>3500000</v>
      </c>
      <c r="C24" s="432"/>
      <c r="D24" s="432">
        <f t="shared" si="1"/>
        <v>3500000</v>
      </c>
    </row>
    <row r="25" spans="1:4" ht="12.75">
      <c r="A25" s="425" t="s">
        <v>447</v>
      </c>
      <c r="B25" s="432">
        <v>6000000</v>
      </c>
      <c r="C25" s="432"/>
      <c r="D25" s="432">
        <f t="shared" si="1"/>
        <v>6000000</v>
      </c>
    </row>
    <row r="26" spans="1:4" ht="12.75">
      <c r="A26" s="425" t="s">
        <v>448</v>
      </c>
      <c r="B26" s="432">
        <v>9000</v>
      </c>
      <c r="C26" s="432"/>
      <c r="D26" s="432">
        <f t="shared" si="1"/>
        <v>9000</v>
      </c>
    </row>
    <row r="27" spans="1:4" ht="12.75">
      <c r="A27" s="425"/>
      <c r="B27" s="432"/>
      <c r="C27" s="432"/>
      <c r="D27" s="432">
        <f t="shared" si="1"/>
        <v>0</v>
      </c>
    </row>
    <row r="28" spans="1:4" ht="12.75">
      <c r="A28" s="425" t="s">
        <v>449</v>
      </c>
      <c r="B28" s="432">
        <f>SUM(B23:B27)</f>
        <v>10177520</v>
      </c>
      <c r="C28" s="432"/>
      <c r="D28" s="432">
        <f t="shared" si="1"/>
        <v>10177520</v>
      </c>
    </row>
    <row r="29" spans="2:4" ht="12.75">
      <c r="B29" s="433"/>
      <c r="C29" s="433"/>
      <c r="D29" s="433"/>
    </row>
    <row r="30" spans="2:4" ht="12.75">
      <c r="B30" s="433"/>
      <c r="C30" s="433"/>
      <c r="D30" s="433"/>
    </row>
    <row r="31" spans="2:4" ht="12.75">
      <c r="B31" s="433"/>
      <c r="C31" s="433"/>
      <c r="D31" s="433"/>
    </row>
    <row r="32" spans="1:4" ht="17.25">
      <c r="A32" s="426" t="s">
        <v>450</v>
      </c>
      <c r="B32" s="432">
        <f>B19+B28</f>
        <v>11722560</v>
      </c>
      <c r="C32" s="432">
        <v>0</v>
      </c>
      <c r="D32" s="432">
        <f>D19+D28</f>
        <v>11722560</v>
      </c>
    </row>
  </sheetData>
  <sheetProtection/>
  <mergeCells count="4">
    <mergeCell ref="B6:D6"/>
    <mergeCell ref="B21:D21"/>
    <mergeCell ref="A3:D3"/>
    <mergeCell ref="A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G22"/>
  <sheetViews>
    <sheetView view="pageLayout" workbookViewId="0" topLeftCell="A1">
      <selection activeCell="G2" sqref="G2"/>
    </sheetView>
  </sheetViews>
  <sheetFormatPr defaultColWidth="9.375" defaultRowHeight="12.75"/>
  <cols>
    <col min="1" max="1" width="34.375" style="149" customWidth="1"/>
    <col min="2" max="2" width="15.625" style="150" customWidth="1"/>
    <col min="3" max="3" width="16.375" style="150" customWidth="1"/>
    <col min="4" max="4" width="18.00390625" style="150" customWidth="1"/>
    <col min="5" max="6" width="16.625" style="150" customWidth="1"/>
    <col min="7" max="7" width="18.75390625" style="150" customWidth="1"/>
    <col min="8" max="9" width="12.75390625" style="150" customWidth="1"/>
    <col min="10" max="10" width="13.75390625" style="150" customWidth="1"/>
    <col min="11" max="16384" width="9.375" style="150" customWidth="1"/>
  </cols>
  <sheetData>
    <row r="1" spans="1:7" ht="24.75" customHeight="1">
      <c r="A1" s="555" t="s">
        <v>398</v>
      </c>
      <c r="B1" s="555"/>
      <c r="C1" s="555"/>
      <c r="D1" s="555"/>
      <c r="E1" s="555"/>
      <c r="F1" s="555"/>
      <c r="G1" s="555"/>
    </row>
    <row r="2" spans="1:7" ht="23.25" customHeight="1" thickBot="1">
      <c r="A2" s="60"/>
      <c r="B2" s="59"/>
      <c r="C2" s="59"/>
      <c r="D2" s="59"/>
      <c r="E2" s="59"/>
      <c r="F2" s="59"/>
      <c r="G2" s="151"/>
    </row>
    <row r="3" spans="1:5" s="152" customFormat="1" ht="48.75" customHeight="1" thickBot="1">
      <c r="A3" s="62" t="s">
        <v>399</v>
      </c>
      <c r="B3" s="63" t="s">
        <v>306</v>
      </c>
      <c r="C3" s="63" t="s">
        <v>455</v>
      </c>
      <c r="D3" s="61" t="s">
        <v>461</v>
      </c>
      <c r="E3" s="392" t="s">
        <v>462</v>
      </c>
    </row>
    <row r="4" spans="1:5" s="59" customFormat="1" ht="15" customHeight="1" thickBot="1">
      <c r="A4" s="288"/>
      <c r="B4" s="154"/>
      <c r="C4" s="154"/>
      <c r="D4" s="155"/>
      <c r="E4" s="156"/>
    </row>
    <row r="5" spans="1:5" ht="24" customHeight="1">
      <c r="A5" s="436" t="s">
        <v>463</v>
      </c>
      <c r="B5" s="434">
        <v>16200000</v>
      </c>
      <c r="C5" s="158">
        <f>B5:B8</f>
        <v>16200000</v>
      </c>
      <c r="D5" s="158">
        <f>C5:C8</f>
        <v>16200000</v>
      </c>
      <c r="E5" s="534">
        <f>B5-C5</f>
        <v>0</v>
      </c>
    </row>
    <row r="6" spans="1:5" ht="15.75" customHeight="1">
      <c r="A6" s="436" t="s">
        <v>464</v>
      </c>
      <c r="B6" s="434">
        <v>1250000</v>
      </c>
      <c r="C6" s="158">
        <f>B6:B9</f>
        <v>1250000</v>
      </c>
      <c r="D6" s="158">
        <f>C6:C9</f>
        <v>1250000</v>
      </c>
      <c r="E6" s="534">
        <f>B6-C6</f>
        <v>0</v>
      </c>
    </row>
    <row r="7" spans="1:5" ht="15.75" customHeight="1">
      <c r="A7" s="436" t="s">
        <v>467</v>
      </c>
      <c r="B7" s="434">
        <v>80000</v>
      </c>
      <c r="C7" s="158">
        <v>80000</v>
      </c>
      <c r="D7" s="158">
        <v>80000</v>
      </c>
      <c r="E7" s="535" t="s">
        <v>490</v>
      </c>
    </row>
    <row r="8" spans="1:5" ht="15.75" customHeight="1">
      <c r="A8" s="436" t="s">
        <v>465</v>
      </c>
      <c r="B8" s="434">
        <v>1268095</v>
      </c>
      <c r="C8" s="158">
        <v>1268095</v>
      </c>
      <c r="D8" s="158">
        <v>1268095</v>
      </c>
      <c r="E8" s="536" t="s">
        <v>490</v>
      </c>
    </row>
    <row r="9" spans="1:5" ht="15.75" customHeight="1">
      <c r="A9" s="436" t="s">
        <v>466</v>
      </c>
      <c r="B9" s="434">
        <v>500000</v>
      </c>
      <c r="C9" s="158">
        <v>500000</v>
      </c>
      <c r="D9" s="442">
        <v>0</v>
      </c>
      <c r="E9" s="536" t="s">
        <v>490</v>
      </c>
    </row>
    <row r="10" spans="1:5" ht="15.75" customHeight="1">
      <c r="A10" s="436"/>
      <c r="B10" s="434"/>
      <c r="C10" s="158"/>
      <c r="D10" s="442"/>
      <c r="E10" s="536"/>
    </row>
    <row r="11" spans="1:5" ht="15.75" customHeight="1">
      <c r="A11" s="436"/>
      <c r="B11" s="434"/>
      <c r="C11" s="158"/>
      <c r="D11" s="443"/>
      <c r="E11" s="536"/>
    </row>
    <row r="12" spans="1:5" ht="15.75" customHeight="1">
      <c r="A12" s="435"/>
      <c r="B12" s="158"/>
      <c r="C12" s="158"/>
      <c r="D12" s="443"/>
      <c r="E12" s="537"/>
    </row>
    <row r="13" spans="1:5" ht="15.75" customHeight="1">
      <c r="A13" s="164"/>
      <c r="B13" s="158"/>
      <c r="C13" s="158"/>
      <c r="D13" s="444"/>
      <c r="E13" s="161"/>
    </row>
    <row r="14" spans="1:5" ht="15.75" customHeight="1">
      <c r="A14" s="164"/>
      <c r="B14" s="158"/>
      <c r="C14" s="158"/>
      <c r="D14" s="163"/>
      <c r="E14" s="161"/>
    </row>
    <row r="15" spans="1:5" ht="15.75" customHeight="1">
      <c r="A15" s="164"/>
      <c r="B15" s="158"/>
      <c r="C15" s="158"/>
      <c r="D15" s="163"/>
      <c r="E15" s="161"/>
    </row>
    <row r="16" spans="1:5" ht="15.75" customHeight="1">
      <c r="A16" s="164"/>
      <c r="B16" s="158"/>
      <c r="C16" s="158"/>
      <c r="D16" s="163"/>
      <c r="E16" s="161"/>
    </row>
    <row r="17" spans="1:5" ht="15.75" customHeight="1">
      <c r="A17" s="164"/>
      <c r="B17" s="158"/>
      <c r="C17" s="158"/>
      <c r="D17" s="163"/>
      <c r="E17" s="161"/>
    </row>
    <row r="18" spans="1:5" ht="15.75" customHeight="1">
      <c r="A18" s="164"/>
      <c r="B18" s="158"/>
      <c r="C18" s="158"/>
      <c r="D18" s="163"/>
      <c r="E18" s="161"/>
    </row>
    <row r="19" spans="1:5" ht="15.75" customHeight="1">
      <c r="A19" s="164"/>
      <c r="B19" s="158"/>
      <c r="C19" s="158"/>
      <c r="D19" s="163"/>
      <c r="E19" s="161"/>
    </row>
    <row r="20" spans="1:5" ht="15.75" customHeight="1">
      <c r="A20" s="164"/>
      <c r="B20" s="158"/>
      <c r="C20" s="158"/>
      <c r="D20" s="163"/>
      <c r="E20" s="161"/>
    </row>
    <row r="21" spans="1:5" ht="15.75" customHeight="1" thickBot="1">
      <c r="A21" s="165"/>
      <c r="B21" s="166"/>
      <c r="C21" s="166"/>
      <c r="D21" s="168"/>
      <c r="E21" s="169"/>
    </row>
    <row r="22" spans="1:5" s="173" customFormat="1" ht="18" customHeight="1" thickBot="1">
      <c r="A22" s="170" t="s">
        <v>308</v>
      </c>
      <c r="B22" s="171">
        <f>SUM(B5:B21)</f>
        <v>19298095</v>
      </c>
      <c r="C22" s="171">
        <f>SUM(C5:C21)</f>
        <v>19298095</v>
      </c>
      <c r="D22" s="171">
        <f>SUM(D5:D21)</f>
        <v>18798095</v>
      </c>
      <c r="E22" s="391">
        <f>SUM(E5:E21)</f>
        <v>0</v>
      </c>
    </row>
  </sheetData>
  <sheetProtection selectLockedCells="1" selectUnlockedCells="1"/>
  <mergeCells count="1">
    <mergeCell ref="A1:G1"/>
  </mergeCells>
  <printOptions horizontalCentered="1"/>
  <pageMargins left="0.7875" right="0.7875" top="1.020138888888889" bottom="0.9840277777777777" header="0.7875" footer="0.5118055555555555"/>
  <pageSetup horizontalDpi="300" verticalDpi="300" orientation="landscape" paperSize="9" scale="105" r:id="rId1"/>
  <headerFooter alignWithMargins="0">
    <oddHeader>&amp;R&amp;"Times New Roman CE,Félkövér dőlt"&amp;11 8. melléklet a 2/2018. (III.1.)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H21"/>
  <sheetViews>
    <sheetView view="pageLayout" workbookViewId="0" topLeftCell="A1">
      <selection activeCell="A1" sqref="A1:G1"/>
    </sheetView>
  </sheetViews>
  <sheetFormatPr defaultColWidth="9.375" defaultRowHeight="12.75"/>
  <cols>
    <col min="1" max="1" width="28.50390625" style="149" customWidth="1"/>
    <col min="2" max="2" width="15.625" style="150" customWidth="1"/>
    <col min="3" max="3" width="15.00390625" style="150" customWidth="1"/>
    <col min="4" max="4" width="18.00390625" style="150" customWidth="1"/>
    <col min="5" max="6" width="16.625" style="150" customWidth="1"/>
    <col min="7" max="7" width="18.75390625" style="150" customWidth="1"/>
    <col min="8" max="9" width="12.75390625" style="150" customWidth="1"/>
    <col min="10" max="10" width="13.75390625" style="150" customWidth="1"/>
    <col min="11" max="16384" width="9.375" style="150" customWidth="1"/>
  </cols>
  <sheetData>
    <row r="1" spans="1:7" ht="24.75" customHeight="1">
      <c r="A1" s="555" t="s">
        <v>309</v>
      </c>
      <c r="B1" s="555"/>
      <c r="C1" s="555"/>
      <c r="D1" s="555"/>
      <c r="E1" s="555"/>
      <c r="F1" s="555"/>
      <c r="G1" s="555"/>
    </row>
    <row r="2" spans="1:7" ht="23.25" customHeight="1" thickBot="1">
      <c r="A2" s="60"/>
      <c r="B2" s="59"/>
      <c r="C2" s="59"/>
      <c r="D2" s="59"/>
      <c r="E2" s="59"/>
      <c r="F2" s="59"/>
      <c r="G2" s="151"/>
    </row>
    <row r="3" spans="1:8" s="152" customFormat="1" ht="48.75" customHeight="1" thickBot="1">
      <c r="A3" s="62" t="s">
        <v>305</v>
      </c>
      <c r="B3" s="63" t="s">
        <v>306</v>
      </c>
      <c r="C3" s="63" t="s">
        <v>307</v>
      </c>
      <c r="D3" s="439" t="s">
        <v>486</v>
      </c>
      <c r="E3" s="441" t="s">
        <v>487</v>
      </c>
      <c r="F3" s="440" t="s">
        <v>455</v>
      </c>
      <c r="G3" s="440" t="s">
        <v>488</v>
      </c>
      <c r="H3" s="64" t="s">
        <v>470</v>
      </c>
    </row>
    <row r="4" spans="1:8" s="59" customFormat="1" ht="15" customHeight="1" thickBot="1">
      <c r="A4" s="153">
        <v>1</v>
      </c>
      <c r="B4" s="154">
        <v>2</v>
      </c>
      <c r="C4" s="154">
        <v>3</v>
      </c>
      <c r="D4" s="154">
        <v>4</v>
      </c>
      <c r="E4" s="154">
        <v>5</v>
      </c>
      <c r="F4" s="155" t="s">
        <v>82</v>
      </c>
      <c r="G4" s="155" t="s">
        <v>226</v>
      </c>
      <c r="H4" s="156" t="s">
        <v>104</v>
      </c>
    </row>
    <row r="5" spans="1:8" ht="27.75" customHeight="1">
      <c r="A5" s="157" t="s">
        <v>468</v>
      </c>
      <c r="B5" s="158">
        <v>25051739</v>
      </c>
      <c r="C5" s="159" t="s">
        <v>291</v>
      </c>
      <c r="D5" s="158">
        <v>23867333</v>
      </c>
      <c r="E5" s="158">
        <v>1184406</v>
      </c>
      <c r="F5" s="158">
        <v>23867333</v>
      </c>
      <c r="G5" s="531">
        <v>25051739</v>
      </c>
      <c r="H5" s="390">
        <f>B5-D5-E5</f>
        <v>0</v>
      </c>
    </row>
    <row r="6" spans="1:8" ht="30" customHeight="1">
      <c r="A6" s="157" t="s">
        <v>469</v>
      </c>
      <c r="B6" s="158">
        <v>500000</v>
      </c>
      <c r="C6" s="159" t="s">
        <v>291</v>
      </c>
      <c r="D6" s="158"/>
      <c r="E6" s="158"/>
      <c r="F6" s="438">
        <v>500000</v>
      </c>
      <c r="G6" s="390">
        <v>0</v>
      </c>
      <c r="H6" s="390">
        <v>0</v>
      </c>
    </row>
    <row r="7" spans="1:8" ht="18.75" customHeight="1">
      <c r="A7" s="157"/>
      <c r="B7" s="158"/>
      <c r="C7" s="159"/>
      <c r="D7" s="158"/>
      <c r="E7" s="158"/>
      <c r="F7" s="158"/>
      <c r="G7" s="163"/>
      <c r="H7" s="160">
        <f aca="true" t="shared" si="0" ref="H7:H12">B7-D7-E7</f>
        <v>0</v>
      </c>
    </row>
    <row r="8" spans="1:8" ht="18.75" customHeight="1">
      <c r="A8" s="157"/>
      <c r="B8" s="158"/>
      <c r="C8" s="159"/>
      <c r="D8" s="158"/>
      <c r="E8" s="158"/>
      <c r="F8" s="158"/>
      <c r="G8" s="163"/>
      <c r="H8" s="161">
        <f t="shared" si="0"/>
        <v>0</v>
      </c>
    </row>
    <row r="9" spans="1:8" ht="18.75" customHeight="1">
      <c r="A9" s="162"/>
      <c r="B9" s="158"/>
      <c r="C9" s="159"/>
      <c r="D9" s="158"/>
      <c r="E9" s="158"/>
      <c r="F9" s="158"/>
      <c r="G9" s="163"/>
      <c r="H9" s="161">
        <f t="shared" si="0"/>
        <v>0</v>
      </c>
    </row>
    <row r="10" spans="1:8" ht="18.75" customHeight="1">
      <c r="A10" s="162"/>
      <c r="B10" s="158"/>
      <c r="C10" s="159"/>
      <c r="D10" s="158"/>
      <c r="E10" s="158"/>
      <c r="F10" s="158"/>
      <c r="G10" s="163"/>
      <c r="H10" s="161">
        <f t="shared" si="0"/>
        <v>0</v>
      </c>
    </row>
    <row r="11" spans="1:8" ht="18.75" customHeight="1">
      <c r="A11" s="162"/>
      <c r="B11" s="158"/>
      <c r="C11" s="159"/>
      <c r="D11" s="158"/>
      <c r="E11" s="158"/>
      <c r="F11" s="163"/>
      <c r="G11" s="163"/>
      <c r="H11" s="161">
        <f t="shared" si="0"/>
        <v>0</v>
      </c>
    </row>
    <row r="12" spans="1:8" ht="18.75" customHeight="1">
      <c r="A12" s="162"/>
      <c r="B12" s="158"/>
      <c r="C12" s="159"/>
      <c r="D12" s="158"/>
      <c r="E12" s="158"/>
      <c r="F12" s="163"/>
      <c r="G12" s="163"/>
      <c r="H12" s="161">
        <f t="shared" si="0"/>
        <v>0</v>
      </c>
    </row>
    <row r="13" spans="1:8" ht="15.75" customHeight="1">
      <c r="A13" s="355"/>
      <c r="B13" s="158"/>
      <c r="C13" s="159"/>
      <c r="D13" s="158"/>
      <c r="E13" s="158"/>
      <c r="F13" s="163"/>
      <c r="G13" s="163"/>
      <c r="H13" s="161">
        <f aca="true" t="shared" si="1" ref="H13:H20">B13-D13-E13</f>
        <v>0</v>
      </c>
    </row>
    <row r="14" spans="1:8" ht="15.75" customHeight="1">
      <c r="A14" s="355"/>
      <c r="B14" s="158"/>
      <c r="C14" s="159"/>
      <c r="D14" s="158"/>
      <c r="E14" s="158"/>
      <c r="F14" s="163"/>
      <c r="G14" s="163"/>
      <c r="H14" s="161">
        <f t="shared" si="1"/>
        <v>0</v>
      </c>
    </row>
    <row r="15" spans="1:8" ht="15.75" customHeight="1">
      <c r="A15" s="164"/>
      <c r="B15" s="158"/>
      <c r="C15" s="159"/>
      <c r="D15" s="158"/>
      <c r="E15" s="158"/>
      <c r="F15" s="163"/>
      <c r="G15" s="163"/>
      <c r="H15" s="161">
        <f t="shared" si="1"/>
        <v>0</v>
      </c>
    </row>
    <row r="16" spans="1:8" ht="15.75" customHeight="1">
      <c r="A16" s="164"/>
      <c r="B16" s="158"/>
      <c r="C16" s="159"/>
      <c r="D16" s="158"/>
      <c r="E16" s="158"/>
      <c r="F16" s="163"/>
      <c r="G16" s="163"/>
      <c r="H16" s="161">
        <f t="shared" si="1"/>
        <v>0</v>
      </c>
    </row>
    <row r="17" spans="1:8" ht="15.75" customHeight="1">
      <c r="A17" s="164"/>
      <c r="B17" s="158"/>
      <c r="C17" s="159"/>
      <c r="D17" s="158"/>
      <c r="E17" s="158"/>
      <c r="F17" s="163"/>
      <c r="G17" s="163"/>
      <c r="H17" s="161">
        <f t="shared" si="1"/>
        <v>0</v>
      </c>
    </row>
    <row r="18" spans="1:8" ht="15.75" customHeight="1">
      <c r="A18" s="164"/>
      <c r="B18" s="158"/>
      <c r="C18" s="159"/>
      <c r="D18" s="158"/>
      <c r="E18" s="158"/>
      <c r="F18" s="163"/>
      <c r="G18" s="163"/>
      <c r="H18" s="161">
        <f t="shared" si="1"/>
        <v>0</v>
      </c>
    </row>
    <row r="19" spans="1:8" ht="15.75" customHeight="1">
      <c r="A19" s="164"/>
      <c r="B19" s="158"/>
      <c r="C19" s="159"/>
      <c r="D19" s="158"/>
      <c r="E19" s="158"/>
      <c r="F19" s="163"/>
      <c r="G19" s="163"/>
      <c r="H19" s="161">
        <f t="shared" si="1"/>
        <v>0</v>
      </c>
    </row>
    <row r="20" spans="1:8" ht="15.75" customHeight="1">
      <c r="A20" s="165"/>
      <c r="B20" s="166"/>
      <c r="C20" s="167"/>
      <c r="D20" s="166"/>
      <c r="E20" s="166"/>
      <c r="F20" s="168"/>
      <c r="G20" s="168"/>
      <c r="H20" s="169">
        <f t="shared" si="1"/>
        <v>0</v>
      </c>
    </row>
    <row r="21" spans="1:8" s="173" customFormat="1" ht="18" customHeight="1">
      <c r="A21" s="170" t="s">
        <v>308</v>
      </c>
      <c r="B21" s="171">
        <f>SUM(B5:B20)</f>
        <v>25551739</v>
      </c>
      <c r="C21" s="172"/>
      <c r="D21" s="171">
        <f>SUM(D5:D20)</f>
        <v>23867333</v>
      </c>
      <c r="E21" s="446">
        <f>SUM(E5:E20)</f>
        <v>1184406</v>
      </c>
      <c r="F21" s="533">
        <f>SUM(F5:F20)</f>
        <v>24367333</v>
      </c>
      <c r="G21" s="532">
        <f>SUM(G5:G20)</f>
        <v>25051739</v>
      </c>
      <c r="H21" s="391">
        <f>SUM(H5:H20)</f>
        <v>0</v>
      </c>
    </row>
  </sheetData>
  <sheetProtection selectLockedCells="1" selectUnlockedCells="1"/>
  <mergeCells count="1">
    <mergeCell ref="A1:G1"/>
  </mergeCells>
  <printOptions horizontalCentered="1"/>
  <pageMargins left="0.7875" right="0.7875" top="1.2506944444444446" bottom="0.9840277777777777" header="0.7875" footer="0.5118055555555555"/>
  <pageSetup horizontalDpi="300" verticalDpi="300" orientation="landscape" paperSize="9" scale="95" r:id="rId1"/>
  <headerFooter alignWithMargins="0">
    <oddHeader>&amp;R&amp;"Times New Roman CE,Félkövér dőlt"&amp;12 9. melléklet a 2/2018. (III.1.)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konyvelo</dc:creator>
  <cp:keywords/>
  <dc:description/>
  <cp:lastModifiedBy>aliz</cp:lastModifiedBy>
  <cp:lastPrinted>2018-03-14T11:03:02Z</cp:lastPrinted>
  <dcterms:created xsi:type="dcterms:W3CDTF">2015-01-23T11:34:49Z</dcterms:created>
  <dcterms:modified xsi:type="dcterms:W3CDTF">2018-03-14T12:12:46Z</dcterms:modified>
  <cp:category/>
  <cp:version/>
  <cp:contentType/>
  <cp:contentStatus/>
</cp:coreProperties>
</file>